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uji\anchor\Projects\WA_St_OFM\Chehalis2015\T2_ASRP\2.1_ASRP\ASRP Document\Phase 2 Work\Prioritization and Sequencing\"/>
    </mc:Choice>
  </mc:AlternateContent>
  <xr:revisionPtr revIDLastSave="0" documentId="13_ncr:1_{387BE8BA-F853-44AB-8BAE-3B9520F1993D}" xr6:coauthVersionLast="47" xr6:coauthVersionMax="47" xr10:uidLastSave="{00000000-0000-0000-0000-000000000000}"/>
  <bookViews>
    <workbookView xWindow="-28920" yWindow="-120" windowWidth="29040" windowHeight="15840" xr2:uid="{00000000-000D-0000-FFFF-FFFF00000000}"/>
  </bookViews>
  <sheets>
    <sheet name="P&amp;S" sheetId="8" r:id="rId1"/>
    <sheet name="Summary" sheetId="12" state="hidden" r:id="rId2"/>
    <sheet name="Scenario 3 Refined" sheetId="9" state="hidden" r:id="rId3"/>
    <sheet name="Key" sheetId="15" r:id="rId4"/>
    <sheet name="All Scenarios" sheetId="11" state="hidden" r:id="rId5"/>
    <sheet name="Lookup" sheetId="14" state="hidden" r:id="rId6"/>
    <sheet name=" Merri - summary" sheetId="7" state="hidden" r:id="rId7"/>
    <sheet name="Merri - totals" sheetId="6" state="hidden" r:id="rId8"/>
  </sheets>
  <definedNames>
    <definedName name="_xlnm._FilterDatabase" localSheetId="4" hidden="1">'All Scenarios'!$A$1:$O$172</definedName>
    <definedName name="_xlnm._FilterDatabase" localSheetId="5" hidden="1">Lookup!$E$3:$F$3</definedName>
    <definedName name="_xlnm._FilterDatabase" localSheetId="0" hidden="1">'P&amp;S'!$A$3:$AT$184</definedName>
    <definedName name="_xlnm._FilterDatabase" localSheetId="2" hidden="1">'Scenario 3 Refined'!$B$2:$AI$173</definedName>
    <definedName name="_xlnm.Print_Area" localSheetId="6">' Merri - summary'!$A$1:$J$102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82" i="8" l="1"/>
  <c r="K181" i="8" l="1"/>
  <c r="K180" i="8"/>
  <c r="K179" i="8"/>
  <c r="K177" i="8"/>
  <c r="K176" i="8"/>
  <c r="L176" i="8" s="1"/>
  <c r="M176" i="8" s="1"/>
  <c r="K175" i="8"/>
  <c r="L175" i="8" s="1"/>
  <c r="M175" i="8" s="1"/>
  <c r="K174" i="8"/>
  <c r="L174" i="8" s="1"/>
  <c r="M174" i="8" s="1"/>
  <c r="K173" i="8"/>
  <c r="K172" i="8"/>
  <c r="L172" i="8" s="1"/>
  <c r="M172" i="8" s="1"/>
  <c r="K171" i="8"/>
  <c r="K170" i="8"/>
  <c r="L170" i="8" s="1"/>
  <c r="K169" i="8"/>
  <c r="L169" i="8" s="1"/>
  <c r="K168" i="8"/>
  <c r="L168" i="8" s="1"/>
  <c r="M168" i="8" s="1"/>
  <c r="K167" i="8"/>
  <c r="K166" i="8"/>
  <c r="L166" i="8" s="1"/>
  <c r="M166" i="8" s="1"/>
  <c r="K165" i="8"/>
  <c r="K164" i="8"/>
  <c r="L164" i="8" s="1"/>
  <c r="M164" i="8" s="1"/>
  <c r="K163" i="8"/>
  <c r="K162" i="8"/>
  <c r="K161" i="8"/>
  <c r="K160" i="8"/>
  <c r="L160" i="8" s="1"/>
  <c r="M160" i="8" s="1"/>
  <c r="K159" i="8"/>
  <c r="L159" i="8" s="1"/>
  <c r="M159" i="8" s="1"/>
  <c r="K158" i="8"/>
  <c r="L158" i="8" s="1"/>
  <c r="M158" i="8" s="1"/>
  <c r="K157" i="8"/>
  <c r="K156" i="8"/>
  <c r="L156" i="8" s="1"/>
  <c r="M156" i="8" s="1"/>
  <c r="K155" i="8"/>
  <c r="K154" i="8"/>
  <c r="K153" i="8"/>
  <c r="L153" i="8" s="1"/>
  <c r="K152" i="8"/>
  <c r="L152" i="8" s="1"/>
  <c r="M152" i="8" s="1"/>
  <c r="K151" i="8"/>
  <c r="L151" i="8" s="1"/>
  <c r="M151" i="8" s="1"/>
  <c r="K150" i="8"/>
  <c r="L150" i="8" s="1"/>
  <c r="M150" i="8" s="1"/>
  <c r="K149" i="8"/>
  <c r="K148" i="8"/>
  <c r="L148" i="8" s="1"/>
  <c r="M148" i="8" s="1"/>
  <c r="K147" i="8"/>
  <c r="K146" i="8"/>
  <c r="L146" i="8" s="1"/>
  <c r="K145" i="8"/>
  <c r="K144" i="8"/>
  <c r="L144" i="8" s="1"/>
  <c r="M144" i="8" s="1"/>
  <c r="K143" i="8"/>
  <c r="L143" i="8" s="1"/>
  <c r="M143" i="8" s="1"/>
  <c r="K142" i="8"/>
  <c r="L142" i="8" s="1"/>
  <c r="M142" i="8" s="1"/>
  <c r="K141" i="8"/>
  <c r="K140" i="8"/>
  <c r="L140" i="8" s="1"/>
  <c r="M140" i="8" s="1"/>
  <c r="K139" i="8"/>
  <c r="K138" i="8"/>
  <c r="L138" i="8" s="1"/>
  <c r="K137" i="8"/>
  <c r="K118" i="8"/>
  <c r="L118" i="8" s="1"/>
  <c r="M118" i="8" s="1"/>
  <c r="K117" i="8"/>
  <c r="K178" i="8"/>
  <c r="L178" i="8" s="1"/>
  <c r="M178" i="8" s="1"/>
  <c r="K136" i="8"/>
  <c r="K135" i="8"/>
  <c r="L135" i="8" s="1"/>
  <c r="M135" i="8" s="1"/>
  <c r="K134" i="8"/>
  <c r="K133" i="8"/>
  <c r="K132" i="8"/>
  <c r="K131" i="8"/>
  <c r="L131" i="8" s="1"/>
  <c r="M131" i="8" s="1"/>
  <c r="K130" i="8"/>
  <c r="K129" i="8"/>
  <c r="L129" i="8" s="1"/>
  <c r="M129" i="8" s="1"/>
  <c r="K128" i="8"/>
  <c r="K127" i="8"/>
  <c r="L127" i="8" s="1"/>
  <c r="M127" i="8" s="1"/>
  <c r="K126" i="8"/>
  <c r="K125" i="8"/>
  <c r="L125" i="8" s="1"/>
  <c r="K124" i="8"/>
  <c r="L124" i="8" s="1"/>
  <c r="K123" i="8"/>
  <c r="L123" i="8" s="1"/>
  <c r="M123" i="8" s="1"/>
  <c r="K122" i="8"/>
  <c r="K121" i="8"/>
  <c r="L121" i="8" s="1"/>
  <c r="M121" i="8" s="1"/>
  <c r="K120" i="8"/>
  <c r="K119" i="8"/>
  <c r="K116" i="8"/>
  <c r="K115" i="8"/>
  <c r="K114" i="8"/>
  <c r="K113" i="8"/>
  <c r="L113" i="8" s="1"/>
  <c r="M113" i="8" s="1"/>
  <c r="K112" i="8"/>
  <c r="L112" i="8" s="1"/>
  <c r="M112" i="8" s="1"/>
  <c r="K111" i="8"/>
  <c r="L111" i="8" s="1"/>
  <c r="M111" i="8" s="1"/>
  <c r="K110" i="8"/>
  <c r="K109" i="8"/>
  <c r="L109" i="8" s="1"/>
  <c r="M109" i="8" s="1"/>
  <c r="K108" i="8"/>
  <c r="K107" i="8"/>
  <c r="L107" i="8" s="1"/>
  <c r="K106" i="8"/>
  <c r="L106" i="8" s="1"/>
  <c r="K105" i="8"/>
  <c r="L105" i="8" s="1"/>
  <c r="M105" i="8" s="1"/>
  <c r="K104" i="8"/>
  <c r="L104" i="8" s="1"/>
  <c r="M104" i="8" s="1"/>
  <c r="K103" i="8"/>
  <c r="L103" i="8" s="1"/>
  <c r="M103" i="8" s="1"/>
  <c r="K102" i="8"/>
  <c r="K101" i="8"/>
  <c r="L101" i="8" s="1"/>
  <c r="M101" i="8" s="1"/>
  <c r="K100" i="8"/>
  <c r="K99" i="8"/>
  <c r="L99" i="8" s="1"/>
  <c r="K98" i="8"/>
  <c r="K97" i="8"/>
  <c r="K96" i="8"/>
  <c r="K95" i="8"/>
  <c r="L95" i="8" s="1"/>
  <c r="M95" i="8" s="1"/>
  <c r="K94" i="8"/>
  <c r="K93" i="8"/>
  <c r="K92" i="8"/>
  <c r="L92" i="8" s="1"/>
  <c r="M92" i="8" s="1"/>
  <c r="K91" i="8"/>
  <c r="L91" i="8" s="1"/>
  <c r="M91" i="8" s="1"/>
  <c r="K90" i="8"/>
  <c r="K89" i="8"/>
  <c r="L89" i="8" s="1"/>
  <c r="M89" i="8" s="1"/>
  <c r="K88" i="8"/>
  <c r="L88" i="8" s="1"/>
  <c r="M88" i="8" s="1"/>
  <c r="K87" i="8"/>
  <c r="L87" i="8" s="1"/>
  <c r="M87" i="8" s="1"/>
  <c r="K86" i="8"/>
  <c r="L86" i="8" s="1"/>
  <c r="K85" i="8"/>
  <c r="K84" i="8"/>
  <c r="L84" i="8" s="1"/>
  <c r="K83" i="8"/>
  <c r="L83" i="8" s="1"/>
  <c r="M83" i="8" s="1"/>
  <c r="K82" i="8"/>
  <c r="L82" i="8" s="1"/>
  <c r="M82" i="8" s="1"/>
  <c r="K81" i="8"/>
  <c r="K80" i="8"/>
  <c r="L80" i="8" s="1"/>
  <c r="M80" i="8" s="1"/>
  <c r="K79" i="8"/>
  <c r="K78" i="8"/>
  <c r="L78" i="8" s="1"/>
  <c r="M78" i="8" s="1"/>
  <c r="K77" i="8"/>
  <c r="K76" i="8"/>
  <c r="L76" i="8" s="1"/>
  <c r="K75" i="8"/>
  <c r="L75" i="8" s="1"/>
  <c r="K74" i="8"/>
  <c r="K73" i="8"/>
  <c r="L73" i="8" s="1"/>
  <c r="M73" i="8" s="1"/>
  <c r="K72" i="8"/>
  <c r="L72" i="8" s="1"/>
  <c r="M72" i="8" s="1"/>
  <c r="K71" i="8"/>
  <c r="K70" i="8"/>
  <c r="L70" i="8" s="1"/>
  <c r="M70" i="8" s="1"/>
  <c r="K69" i="8"/>
  <c r="K68" i="8"/>
  <c r="K67" i="8"/>
  <c r="L67" i="8" s="1"/>
  <c r="K66" i="8"/>
  <c r="K65" i="8"/>
  <c r="L65" i="8" s="1"/>
  <c r="M65" i="8" s="1"/>
  <c r="K64" i="8"/>
  <c r="L64" i="8" s="1"/>
  <c r="M64" i="8" s="1"/>
  <c r="K63" i="8"/>
  <c r="L63" i="8" s="1"/>
  <c r="K62" i="8"/>
  <c r="L62" i="8" s="1"/>
  <c r="M62" i="8" s="1"/>
  <c r="K61" i="8"/>
  <c r="L61" i="8" s="1"/>
  <c r="M61" i="8" s="1"/>
  <c r="K60" i="8"/>
  <c r="L60" i="8" s="1"/>
  <c r="K59" i="8"/>
  <c r="K58" i="8"/>
  <c r="K57" i="8"/>
  <c r="L57" i="8" s="1"/>
  <c r="M57" i="8" s="1"/>
  <c r="K56" i="8"/>
  <c r="L56" i="8" s="1"/>
  <c r="M56" i="8" s="1"/>
  <c r="K55" i="8"/>
  <c r="L55" i="8" s="1"/>
  <c r="K54" i="8"/>
  <c r="L54" i="8" s="1"/>
  <c r="M54" i="8" s="1"/>
  <c r="K53" i="8"/>
  <c r="L53" i="8" s="1"/>
  <c r="M53" i="8" s="1"/>
  <c r="K52" i="8"/>
  <c r="K51" i="8"/>
  <c r="K50" i="8"/>
  <c r="K49" i="8"/>
  <c r="L49" i="8" s="1"/>
  <c r="M49" i="8" s="1"/>
  <c r="K48" i="8"/>
  <c r="L48" i="8" s="1"/>
  <c r="M48" i="8" s="1"/>
  <c r="K47" i="8"/>
  <c r="L47" i="8" s="1"/>
  <c r="L137" i="8" l="1"/>
  <c r="M137" i="8" s="1"/>
  <c r="E28" i="12"/>
  <c r="E14" i="12"/>
  <c r="L119" i="8"/>
  <c r="E13" i="12"/>
  <c r="E27" i="12"/>
  <c r="L130" i="8"/>
  <c r="M130" i="8" s="1"/>
  <c r="M125" i="8"/>
  <c r="L161" i="8"/>
  <c r="M161" i="8" s="1"/>
  <c r="L167" i="8"/>
  <c r="M167" i="8" s="1"/>
  <c r="M146" i="8"/>
  <c r="M75" i="8"/>
  <c r="M86" i="8"/>
  <c r="L114" i="8"/>
  <c r="M114" i="8" s="1"/>
  <c r="L122" i="8"/>
  <c r="M122" i="8" s="1"/>
  <c r="M138" i="8"/>
  <c r="M153" i="8"/>
  <c r="L162" i="8"/>
  <c r="M162" i="8" s="1"/>
  <c r="L177" i="8"/>
  <c r="M177" i="8" s="1"/>
  <c r="M67" i="8"/>
  <c r="M76" i="8"/>
  <c r="L98" i="8"/>
  <c r="M98" i="8" s="1"/>
  <c r="L115" i="8"/>
  <c r="M115" i="8" s="1"/>
  <c r="L132" i="8"/>
  <c r="M132" i="8" s="1"/>
  <c r="L117" i="8"/>
  <c r="M117" i="8" s="1"/>
  <c r="M169" i="8"/>
  <c r="L179" i="8"/>
  <c r="M179" i="8" s="1"/>
  <c r="L154" i="8"/>
  <c r="M154" i="8" s="1"/>
  <c r="M84" i="8"/>
  <c r="L94" i="8"/>
  <c r="M94" i="8" s="1"/>
  <c r="M106" i="8"/>
  <c r="M124" i="8"/>
  <c r="L133" i="8"/>
  <c r="M133" i="8" s="1"/>
  <c r="L145" i="8"/>
  <c r="M145" i="8" s="1"/>
  <c r="M170" i="8"/>
  <c r="M99" i="8"/>
  <c r="L102" i="8"/>
  <c r="M102" i="8" s="1"/>
  <c r="M107" i="8"/>
  <c r="L110" i="8"/>
  <c r="M110" i="8" s="1"/>
  <c r="L120" i="8"/>
  <c r="M120" i="8" s="1"/>
  <c r="L128" i="8"/>
  <c r="M128" i="8" s="1"/>
  <c r="L136" i="8"/>
  <c r="M136" i="8" s="1"/>
  <c r="L141" i="8"/>
  <c r="M141" i="8" s="1"/>
  <c r="L149" i="8"/>
  <c r="M149" i="8" s="1"/>
  <c r="L157" i="8"/>
  <c r="M157" i="8" s="1"/>
  <c r="L165" i="8"/>
  <c r="M165" i="8" s="1"/>
  <c r="L173" i="8"/>
  <c r="M173" i="8" s="1"/>
  <c r="L108" i="8"/>
  <c r="M108" i="8" s="1"/>
  <c r="L116" i="8"/>
  <c r="M116" i="8" s="1"/>
  <c r="L126" i="8"/>
  <c r="M126" i="8" s="1"/>
  <c r="L134" i="8"/>
  <c r="M134" i="8" s="1"/>
  <c r="L139" i="8"/>
  <c r="M139" i="8" s="1"/>
  <c r="L147" i="8"/>
  <c r="M147" i="8" s="1"/>
  <c r="L155" i="8"/>
  <c r="M155" i="8" s="1"/>
  <c r="L163" i="8"/>
  <c r="M163" i="8" s="1"/>
  <c r="L171" i="8"/>
  <c r="M171" i="8" s="1"/>
  <c r="L180" i="8"/>
  <c r="M180" i="8" s="1"/>
  <c r="L100" i="8"/>
  <c r="M100" i="8" s="1"/>
  <c r="L181" i="8"/>
  <c r="M181" i="8" s="1"/>
  <c r="L90" i="8"/>
  <c r="M90" i="8" s="1"/>
  <c r="L93" i="8"/>
  <c r="M93" i="8" s="1"/>
  <c r="L96" i="8"/>
  <c r="M96" i="8" s="1"/>
  <c r="L97" i="8"/>
  <c r="M97" i="8" s="1"/>
  <c r="L85" i="8"/>
  <c r="M85" i="8" s="1"/>
  <c r="L81" i="8"/>
  <c r="M81" i="8" s="1"/>
  <c r="L68" i="8"/>
  <c r="M68" i="8" s="1"/>
  <c r="L71" i="8"/>
  <c r="M71" i="8" s="1"/>
  <c r="L79" i="8"/>
  <c r="M79" i="8" s="1"/>
  <c r="M47" i="8"/>
  <c r="L50" i="8"/>
  <c r="M50" i="8" s="1"/>
  <c r="M55" i="8"/>
  <c r="L58" i="8"/>
  <c r="M58" i="8" s="1"/>
  <c r="M63" i="8"/>
  <c r="L66" i="8"/>
  <c r="M66" i="8" s="1"/>
  <c r="L74" i="8"/>
  <c r="M74" i="8" s="1"/>
  <c r="L69" i="8"/>
  <c r="M69" i="8" s="1"/>
  <c r="L77" i="8"/>
  <c r="M77" i="8" s="1"/>
  <c r="L52" i="8"/>
  <c r="M52" i="8" s="1"/>
  <c r="M60" i="8"/>
  <c r="L59" i="8"/>
  <c r="M59" i="8" s="1"/>
  <c r="L51" i="8"/>
  <c r="M51" i="8" s="1"/>
  <c r="M119" i="8" l="1"/>
  <c r="F13" i="12"/>
  <c r="F27" i="12"/>
  <c r="G28" i="12"/>
  <c r="G14" i="12"/>
  <c r="F28" i="12"/>
  <c r="F14" i="12"/>
  <c r="G26" i="12"/>
  <c r="F26" i="12"/>
  <c r="E26" i="12"/>
  <c r="G25" i="12"/>
  <c r="F25" i="12"/>
  <c r="E25" i="12"/>
  <c r="G24" i="12"/>
  <c r="F24" i="12"/>
  <c r="E24" i="12"/>
  <c r="G23" i="12"/>
  <c r="F23" i="12"/>
  <c r="G20" i="12"/>
  <c r="F20" i="12"/>
  <c r="E23" i="12"/>
  <c r="E20" i="12"/>
  <c r="F9" i="12"/>
  <c r="G12" i="12"/>
  <c r="F12" i="12"/>
  <c r="G11" i="12"/>
  <c r="F11" i="12"/>
  <c r="E11" i="12"/>
  <c r="G10" i="12"/>
  <c r="F10" i="12"/>
  <c r="E10" i="12"/>
  <c r="G9" i="12"/>
  <c r="E9" i="12"/>
  <c r="G6" i="12"/>
  <c r="F6" i="12"/>
  <c r="E6" i="12"/>
  <c r="G27" i="12" l="1"/>
  <c r="G13" i="12"/>
  <c r="Q97" i="12"/>
  <c r="P97" i="12"/>
  <c r="O97" i="12"/>
  <c r="R96" i="12"/>
  <c r="R95" i="12"/>
  <c r="R94" i="12"/>
  <c r="R93" i="12"/>
  <c r="R92" i="12"/>
  <c r="R91" i="12"/>
  <c r="R90" i="12"/>
  <c r="R89" i="12"/>
  <c r="R88" i="12"/>
  <c r="Q84" i="12"/>
  <c r="P84" i="12"/>
  <c r="O84" i="12"/>
  <c r="R83" i="12"/>
  <c r="R82" i="12"/>
  <c r="R81" i="12"/>
  <c r="R80" i="12"/>
  <c r="R79" i="12"/>
  <c r="R78" i="12"/>
  <c r="R77" i="12"/>
  <c r="R76" i="12"/>
  <c r="R75" i="12"/>
  <c r="Q71" i="12"/>
  <c r="P71" i="12"/>
  <c r="O71" i="12"/>
  <c r="R70" i="12"/>
  <c r="R69" i="12"/>
  <c r="R68" i="12"/>
  <c r="R67" i="12"/>
  <c r="R66" i="12"/>
  <c r="R65" i="12"/>
  <c r="R64" i="12"/>
  <c r="R63" i="12"/>
  <c r="R62" i="12"/>
  <c r="Q58" i="12"/>
  <c r="P58" i="12"/>
  <c r="O58" i="12"/>
  <c r="R57" i="12"/>
  <c r="R56" i="12"/>
  <c r="R55" i="12"/>
  <c r="R54" i="12"/>
  <c r="R53" i="12"/>
  <c r="R52" i="12"/>
  <c r="R51" i="12"/>
  <c r="R50" i="12"/>
  <c r="R49" i="12"/>
  <c r="Q45" i="12"/>
  <c r="P45" i="12"/>
  <c r="O45" i="12"/>
  <c r="R44" i="12"/>
  <c r="R43" i="12"/>
  <c r="R42" i="12"/>
  <c r="R41" i="12"/>
  <c r="R40" i="12"/>
  <c r="R39" i="12"/>
  <c r="R38" i="12"/>
  <c r="R37" i="12"/>
  <c r="R36" i="12"/>
  <c r="E58" i="12"/>
  <c r="F58" i="12"/>
  <c r="G58" i="12"/>
  <c r="E45" i="12"/>
  <c r="F45" i="12"/>
  <c r="G45" i="12"/>
  <c r="H57" i="12"/>
  <c r="H56" i="12"/>
  <c r="H55" i="12"/>
  <c r="H54" i="12"/>
  <c r="H53" i="12"/>
  <c r="H52" i="12"/>
  <c r="H51" i="12"/>
  <c r="H50" i="12"/>
  <c r="H49" i="12"/>
  <c r="H42" i="12"/>
  <c r="H36" i="12"/>
  <c r="H58" i="12" l="1"/>
  <c r="R97" i="12"/>
  <c r="R84" i="12"/>
  <c r="R71" i="12"/>
  <c r="R58" i="12"/>
  <c r="R45" i="12"/>
  <c r="B175" i="11" l="1"/>
  <c r="J176" i="11"/>
  <c r="I176" i="11"/>
  <c r="H176" i="11"/>
  <c r="G176" i="11"/>
  <c r="F176" i="11"/>
  <c r="J175" i="11"/>
  <c r="H175" i="11"/>
  <c r="F175" i="11"/>
  <c r="K5" i="8" l="1"/>
  <c r="L3" i="11" l="1"/>
  <c r="L173" i="9" l="1"/>
  <c r="F173" i="9"/>
  <c r="L172" i="9"/>
  <c r="F172" i="9"/>
  <c r="L171" i="9"/>
  <c r="F171" i="9"/>
  <c r="L170" i="9"/>
  <c r="F170" i="9"/>
  <c r="L169" i="9"/>
  <c r="F169" i="9"/>
  <c r="L168" i="9"/>
  <c r="F168" i="9"/>
  <c r="L160" i="9"/>
  <c r="AI167" i="9" s="1"/>
  <c r="F160" i="9"/>
  <c r="L159" i="9"/>
  <c r="F159" i="9"/>
  <c r="F158" i="9"/>
  <c r="F157" i="9"/>
  <c r="L156" i="9"/>
  <c r="F156" i="9"/>
  <c r="L155" i="9"/>
  <c r="F155" i="9"/>
  <c r="L154" i="9"/>
  <c r="F154" i="9"/>
  <c r="F153" i="9"/>
  <c r="F152" i="9"/>
  <c r="F151" i="9"/>
  <c r="F150" i="9"/>
  <c r="F149" i="9"/>
  <c r="F148" i="9"/>
  <c r="F147" i="9"/>
  <c r="F146" i="9"/>
  <c r="F145" i="9"/>
  <c r="F144" i="9"/>
  <c r="F143" i="9"/>
  <c r="L142" i="9"/>
  <c r="F142" i="9"/>
  <c r="L141" i="9"/>
  <c r="F141" i="9"/>
  <c r="L140" i="9"/>
  <c r="F140" i="9"/>
  <c r="L139" i="9"/>
  <c r="F139" i="9"/>
  <c r="L138" i="9"/>
  <c r="F138" i="9"/>
  <c r="L137" i="9"/>
  <c r="F137" i="9"/>
  <c r="L136" i="9"/>
  <c r="F136" i="9"/>
  <c r="L135" i="9"/>
  <c r="F135" i="9"/>
  <c r="L134" i="9"/>
  <c r="F134" i="9"/>
  <c r="F133" i="9"/>
  <c r="F132" i="9"/>
  <c r="F131" i="9"/>
  <c r="F130" i="9"/>
  <c r="F129" i="9"/>
  <c r="L128" i="9"/>
  <c r="F128" i="9"/>
  <c r="F127" i="9"/>
  <c r="L126" i="9"/>
  <c r="F126" i="9"/>
  <c r="L125" i="9"/>
  <c r="F125" i="9"/>
  <c r="L124" i="9"/>
  <c r="F124" i="9"/>
  <c r="F123" i="9"/>
  <c r="F122" i="9"/>
  <c r="F121" i="9"/>
  <c r="L120" i="9"/>
  <c r="F120" i="9"/>
  <c r="L119" i="9"/>
  <c r="F119" i="9"/>
  <c r="L118" i="9"/>
  <c r="F118" i="9"/>
  <c r="L117" i="9"/>
  <c r="F117" i="9"/>
  <c r="F116" i="9"/>
  <c r="F115" i="9"/>
  <c r="F114" i="9"/>
  <c r="F113" i="9"/>
  <c r="F112" i="9"/>
  <c r="L111" i="9"/>
  <c r="F111" i="9"/>
  <c r="F110" i="9"/>
  <c r="F109" i="9"/>
  <c r="F108" i="9"/>
  <c r="F107" i="9"/>
  <c r="L106" i="9"/>
  <c r="F106" i="9"/>
  <c r="F105" i="9"/>
  <c r="F104" i="9"/>
  <c r="F103" i="9"/>
  <c r="F102" i="9"/>
  <c r="F101" i="9"/>
  <c r="L100" i="9"/>
  <c r="F100" i="9"/>
  <c r="F99" i="9"/>
  <c r="F98" i="9"/>
  <c r="L97" i="9"/>
  <c r="F97" i="9"/>
  <c r="L96" i="9"/>
  <c r="F96" i="9"/>
  <c r="L95" i="9"/>
  <c r="F95" i="9"/>
  <c r="L94" i="9"/>
  <c r="F94" i="9"/>
  <c r="L93" i="9"/>
  <c r="F93" i="9"/>
  <c r="F92" i="9"/>
  <c r="F91" i="9"/>
  <c r="L90" i="9"/>
  <c r="F90" i="9"/>
  <c r="L89" i="9"/>
  <c r="F89" i="9"/>
  <c r="F88" i="9"/>
  <c r="L87" i="9"/>
  <c r="F87" i="9"/>
  <c r="L86" i="9"/>
  <c r="F86" i="9"/>
  <c r="L85" i="9"/>
  <c r="F85" i="9"/>
  <c r="L84" i="9"/>
  <c r="F84" i="9"/>
  <c r="L83" i="9"/>
  <c r="F83" i="9"/>
  <c r="F82" i="9"/>
  <c r="F81" i="9"/>
  <c r="F80" i="9"/>
  <c r="L79" i="9"/>
  <c r="F79" i="9"/>
  <c r="F78" i="9"/>
  <c r="L77" i="9"/>
  <c r="F77" i="9"/>
  <c r="L76" i="9"/>
  <c r="F76" i="9"/>
  <c r="L75" i="9"/>
  <c r="F75" i="9"/>
  <c r="F74" i="9"/>
  <c r="L73" i="9"/>
  <c r="F73" i="9"/>
  <c r="F72" i="9"/>
  <c r="L71" i="9"/>
  <c r="F71" i="9"/>
  <c r="L70" i="9"/>
  <c r="F70" i="9"/>
  <c r="L69" i="9"/>
  <c r="F69" i="9"/>
  <c r="L68" i="9"/>
  <c r="F68" i="9"/>
  <c r="L67" i="9"/>
  <c r="F67" i="9"/>
  <c r="L66" i="9"/>
  <c r="F66" i="9"/>
  <c r="L65" i="9"/>
  <c r="F65" i="9"/>
  <c r="L64" i="9"/>
  <c r="F64" i="9"/>
  <c r="F63" i="9"/>
  <c r="F62" i="9"/>
  <c r="F61" i="9"/>
  <c r="F60" i="9"/>
  <c r="F59" i="9"/>
  <c r="F58" i="9"/>
  <c r="F57" i="9"/>
  <c r="F56" i="9"/>
  <c r="F55" i="9"/>
  <c r="L54" i="9"/>
  <c r="F54" i="9"/>
  <c r="L53" i="9"/>
  <c r="F53" i="9"/>
  <c r="L52" i="9"/>
  <c r="F52" i="9"/>
  <c r="L51" i="9"/>
  <c r="F51" i="9"/>
  <c r="L50" i="9"/>
  <c r="F50" i="9"/>
  <c r="L49" i="9"/>
  <c r="F49" i="9"/>
  <c r="L48" i="9"/>
  <c r="F48" i="9"/>
  <c r="L47" i="9"/>
  <c r="F47" i="9"/>
  <c r="L46" i="9"/>
  <c r="F46" i="9"/>
  <c r="F45" i="9"/>
  <c r="F44" i="9"/>
  <c r="F43" i="9"/>
  <c r="F42" i="9"/>
  <c r="L41" i="9"/>
  <c r="F41" i="9"/>
  <c r="L40" i="9"/>
  <c r="F40" i="9"/>
  <c r="L39" i="9"/>
  <c r="F39" i="9"/>
  <c r="L38" i="9"/>
  <c r="F38" i="9"/>
  <c r="F37" i="9"/>
  <c r="F36" i="9"/>
  <c r="F35" i="9"/>
  <c r="F34" i="9"/>
  <c r="F33" i="9"/>
  <c r="L32" i="9"/>
  <c r="F32" i="9"/>
  <c r="F31" i="9"/>
  <c r="F30" i="9"/>
  <c r="F29" i="9"/>
  <c r="F28" i="9"/>
  <c r="F27" i="9"/>
  <c r="L26" i="9"/>
  <c r="F26" i="9"/>
  <c r="L25" i="9"/>
  <c r="F25" i="9"/>
  <c r="F24" i="9"/>
  <c r="F23" i="9"/>
  <c r="F22" i="9"/>
  <c r="F21" i="9"/>
  <c r="F20" i="9"/>
  <c r="F19" i="9"/>
  <c r="F18" i="9"/>
  <c r="F17" i="9"/>
  <c r="F16" i="9"/>
  <c r="F15" i="9"/>
  <c r="F14" i="9"/>
  <c r="L13" i="9"/>
  <c r="F13" i="9"/>
  <c r="L12" i="9"/>
  <c r="F12" i="9"/>
  <c r="F10" i="9"/>
  <c r="F9" i="9"/>
  <c r="F8" i="9"/>
  <c r="F7" i="9"/>
  <c r="L6" i="9"/>
  <c r="F6" i="9"/>
  <c r="L5" i="9"/>
  <c r="F5" i="9"/>
  <c r="L4" i="9"/>
  <c r="F4" i="9"/>
  <c r="L3" i="9"/>
  <c r="F3" i="9"/>
  <c r="AI94" i="9" l="1"/>
  <c r="L175" i="9"/>
  <c r="AI45" i="9"/>
  <c r="AI76" i="9"/>
  <c r="AI175" i="9"/>
  <c r="AI84" i="9"/>
  <c r="AI133" i="9"/>
  <c r="AI158" i="9"/>
  <c r="AI116" i="9"/>
  <c r="AJ175" i="9" l="1"/>
  <c r="K6" i="8"/>
  <c r="L172" i="11"/>
  <c r="L171" i="11"/>
  <c r="L170" i="11"/>
  <c r="L169" i="11"/>
  <c r="L168" i="11"/>
  <c r="L166" i="11"/>
  <c r="L165" i="11"/>
  <c r="L164" i="11"/>
  <c r="L162" i="11"/>
  <c r="L161" i="11"/>
  <c r="L160" i="11"/>
  <c r="L158" i="11"/>
  <c r="L157" i="11"/>
  <c r="L156" i="11"/>
  <c r="L155" i="11"/>
  <c r="L154" i="11"/>
  <c r="L153" i="11"/>
  <c r="L152" i="11"/>
  <c r="L151" i="11"/>
  <c r="L150" i="11"/>
  <c r="L149" i="11"/>
  <c r="L148" i="11"/>
  <c r="L147" i="11"/>
  <c r="L145" i="11"/>
  <c r="L144" i="11"/>
  <c r="L143" i="11"/>
  <c r="L142" i="11"/>
  <c r="L141" i="11"/>
  <c r="L140" i="11"/>
  <c r="L139" i="11"/>
  <c r="L138" i="11"/>
  <c r="L137" i="11"/>
  <c r="L136" i="11"/>
  <c r="L135" i="11"/>
  <c r="L133" i="11"/>
  <c r="L132" i="11"/>
  <c r="L131" i="11"/>
  <c r="L130" i="11"/>
  <c r="L129" i="11"/>
  <c r="L128" i="11"/>
  <c r="L127" i="11"/>
  <c r="L126" i="11"/>
  <c r="L125" i="11"/>
  <c r="L123" i="11"/>
  <c r="L122" i="11"/>
  <c r="L121" i="11"/>
  <c r="L120" i="11"/>
  <c r="L119" i="11"/>
  <c r="L118" i="11"/>
  <c r="L117" i="11"/>
  <c r="L115" i="11"/>
  <c r="L113" i="11"/>
  <c r="L112" i="11"/>
  <c r="L111" i="11"/>
  <c r="L110" i="11"/>
  <c r="L109" i="11"/>
  <c r="L108" i="11"/>
  <c r="L107" i="11"/>
  <c r="L105" i="11"/>
  <c r="L104" i="11"/>
  <c r="L103" i="11"/>
  <c r="L102" i="11"/>
  <c r="L101" i="11"/>
  <c r="L100" i="11"/>
  <c r="L99" i="11"/>
  <c r="L98" i="11"/>
  <c r="L97" i="11"/>
  <c r="L96" i="11"/>
  <c r="L95" i="11"/>
  <c r="L93" i="11"/>
  <c r="L92" i="11"/>
  <c r="L91" i="11"/>
  <c r="L90" i="11"/>
  <c r="L89" i="11"/>
  <c r="L88" i="11"/>
  <c r="L87" i="11"/>
  <c r="L86" i="11"/>
  <c r="L85" i="11"/>
  <c r="L83" i="11"/>
  <c r="L82" i="11"/>
  <c r="L81" i="11"/>
  <c r="L80" i="11"/>
  <c r="L79" i="11"/>
  <c r="L78" i="11"/>
  <c r="L77" i="11"/>
  <c r="L74" i="11"/>
  <c r="L73" i="11"/>
  <c r="L72" i="11"/>
  <c r="L71" i="11"/>
  <c r="L70" i="11"/>
  <c r="L69" i="11"/>
  <c r="L68" i="11"/>
  <c r="L67" i="11"/>
  <c r="L66" i="11"/>
  <c r="L65" i="11"/>
  <c r="L64" i="11"/>
  <c r="L63" i="11"/>
  <c r="L62" i="11"/>
  <c r="L61" i="11"/>
  <c r="L60" i="11"/>
  <c r="L59" i="11"/>
  <c r="L58" i="11"/>
  <c r="L57" i="11"/>
  <c r="L56" i="11"/>
  <c r="L55" i="11"/>
  <c r="L54" i="11"/>
  <c r="L53" i="11"/>
  <c r="L52" i="11"/>
  <c r="L51" i="11"/>
  <c r="L50" i="11"/>
  <c r="L49" i="11"/>
  <c r="L48" i="11"/>
  <c r="L47" i="11"/>
  <c r="L46" i="11"/>
  <c r="K46" i="8"/>
  <c r="L44" i="11" s="1"/>
  <c r="K45" i="8"/>
  <c r="L43" i="11" s="1"/>
  <c r="K44" i="8"/>
  <c r="L42" i="11" s="1"/>
  <c r="K43" i="8"/>
  <c r="L41" i="11" s="1"/>
  <c r="K42" i="8"/>
  <c r="L40" i="11" s="1"/>
  <c r="K41" i="8"/>
  <c r="L39" i="11" s="1"/>
  <c r="K40" i="8"/>
  <c r="L38" i="11" s="1"/>
  <c r="K39" i="8"/>
  <c r="L37" i="11" s="1"/>
  <c r="K38" i="8"/>
  <c r="L36" i="11" s="1"/>
  <c r="K37" i="8"/>
  <c r="L35" i="11" s="1"/>
  <c r="K36" i="8"/>
  <c r="L34" i="11" s="1"/>
  <c r="K35" i="8"/>
  <c r="L33" i="11" s="1"/>
  <c r="K34" i="8"/>
  <c r="L32" i="11" s="1"/>
  <c r="K33" i="8"/>
  <c r="L31" i="11" s="1"/>
  <c r="K32" i="8"/>
  <c r="L30" i="11" s="1"/>
  <c r="K31" i="8"/>
  <c r="L29" i="11" s="1"/>
  <c r="K30" i="8"/>
  <c r="L28" i="11" s="1"/>
  <c r="K29" i="8"/>
  <c r="L27" i="11" s="1"/>
  <c r="K28" i="8"/>
  <c r="L26" i="11" s="1"/>
  <c r="K27" i="8"/>
  <c r="L25" i="11" s="1"/>
  <c r="K26" i="8"/>
  <c r="L24" i="11" s="1"/>
  <c r="K25" i="8"/>
  <c r="L23" i="11" s="1"/>
  <c r="K24" i="8"/>
  <c r="L22" i="11" s="1"/>
  <c r="K23" i="8"/>
  <c r="L21" i="11" s="1"/>
  <c r="K22" i="8"/>
  <c r="L20" i="11" s="1"/>
  <c r="K21" i="8"/>
  <c r="L19" i="11" s="1"/>
  <c r="K20" i="8"/>
  <c r="L18" i="11" s="1"/>
  <c r="K19" i="8"/>
  <c r="L17" i="11" s="1"/>
  <c r="K18" i="8"/>
  <c r="L16" i="11" s="1"/>
  <c r="K17" i="8"/>
  <c r="L15" i="11" s="1"/>
  <c r="K16" i="8"/>
  <c r="L14" i="11" s="1"/>
  <c r="K15" i="8"/>
  <c r="L13" i="11" s="1"/>
  <c r="K14" i="8"/>
  <c r="L12" i="11" s="1"/>
  <c r="K13" i="8"/>
  <c r="L11" i="11" s="1"/>
  <c r="K12" i="8"/>
  <c r="L10" i="11" s="1"/>
  <c r="K11" i="8"/>
  <c r="L9" i="11" s="1"/>
  <c r="K10" i="8"/>
  <c r="L8" i="11" s="1"/>
  <c r="K9" i="8"/>
  <c r="L7" i="11" s="1"/>
  <c r="K8" i="8"/>
  <c r="L6" i="11" s="1"/>
  <c r="K7" i="8"/>
  <c r="L5" i="11" s="1"/>
  <c r="L5" i="8"/>
  <c r="M3" i="11" s="1"/>
  <c r="K4" i="8"/>
  <c r="E7" i="12" l="1"/>
  <c r="E8" i="12"/>
  <c r="L106" i="11"/>
  <c r="L114" i="11"/>
  <c r="L75" i="11"/>
  <c r="L163" i="11"/>
  <c r="L124" i="11"/>
  <c r="L146" i="11"/>
  <c r="E21" i="12"/>
  <c r="E22" i="12"/>
  <c r="L159" i="11"/>
  <c r="L76" i="11"/>
  <c r="L84" i="11"/>
  <c r="L116" i="11"/>
  <c r="L4" i="11"/>
  <c r="L167" i="11"/>
  <c r="L94" i="11"/>
  <c r="L134" i="11"/>
  <c r="L2" i="11"/>
  <c r="L45" i="11"/>
  <c r="M5" i="8"/>
  <c r="N3" i="11" s="1"/>
  <c r="M70" i="11"/>
  <c r="L33" i="8"/>
  <c r="M31" i="11" s="1"/>
  <c r="M55" i="11"/>
  <c r="M95" i="11"/>
  <c r="M103" i="11"/>
  <c r="L10" i="8"/>
  <c r="M8" i="11" s="1"/>
  <c r="L26" i="8"/>
  <c r="M24" i="11" s="1"/>
  <c r="L34" i="8"/>
  <c r="M56" i="11"/>
  <c r="M64" i="11"/>
  <c r="M80" i="11"/>
  <c r="M88" i="11"/>
  <c r="M96" i="11"/>
  <c r="M104" i="11"/>
  <c r="L24" i="8"/>
  <c r="M22" i="11" s="1"/>
  <c r="M46" i="11"/>
  <c r="M102" i="11"/>
  <c r="L9" i="8"/>
  <c r="M7" i="11" s="1"/>
  <c r="L41" i="8"/>
  <c r="M39" i="11" s="1"/>
  <c r="L11" i="8"/>
  <c r="M9" i="11" s="1"/>
  <c r="L4" i="8"/>
  <c r="L13" i="8"/>
  <c r="M11" i="11" s="1"/>
  <c r="L21" i="8"/>
  <c r="M19" i="11" s="1"/>
  <c r="L37" i="8"/>
  <c r="M35" i="11" s="1"/>
  <c r="L45" i="8"/>
  <c r="M43" i="11" s="1"/>
  <c r="M59" i="11"/>
  <c r="M67" i="11"/>
  <c r="M83" i="11"/>
  <c r="M91" i="11"/>
  <c r="M99" i="11"/>
  <c r="M107" i="11"/>
  <c r="L8" i="8"/>
  <c r="M6" i="11" s="1"/>
  <c r="L40" i="8"/>
  <c r="M38" i="11" s="1"/>
  <c r="M71" i="11"/>
  <c r="L27" i="8"/>
  <c r="M25" i="11" s="1"/>
  <c r="L43" i="8"/>
  <c r="M41" i="11" s="1"/>
  <c r="M57" i="11"/>
  <c r="L44" i="8"/>
  <c r="M42" i="11" s="1"/>
  <c r="L14" i="8"/>
  <c r="M12" i="11" s="1"/>
  <c r="L38" i="8"/>
  <c r="M36" i="11" s="1"/>
  <c r="L46" i="8"/>
  <c r="M44" i="11" s="1"/>
  <c r="M54" i="11"/>
  <c r="L12" i="8"/>
  <c r="M10" i="11" s="1"/>
  <c r="L36" i="8"/>
  <c r="M34" i="11" s="1"/>
  <c r="M58" i="11"/>
  <c r="L7" i="8"/>
  <c r="M5" i="11" s="1"/>
  <c r="L15" i="8"/>
  <c r="M13" i="11" s="1"/>
  <c r="L23" i="8"/>
  <c r="M21" i="11" s="1"/>
  <c r="L31" i="8"/>
  <c r="M29" i="11" s="1"/>
  <c r="L39" i="8"/>
  <c r="M37" i="11" s="1"/>
  <c r="M61" i="11"/>
  <c r="M69" i="11"/>
  <c r="M77" i="11"/>
  <c r="M85" i="11"/>
  <c r="M93" i="11"/>
  <c r="M101" i="11"/>
  <c r="M53" i="11"/>
  <c r="L32" i="8"/>
  <c r="M30" i="11" s="1"/>
  <c r="M78" i="11"/>
  <c r="L42" i="8"/>
  <c r="M40" i="11" s="1"/>
  <c r="M79" i="11"/>
  <c r="M86" i="11"/>
  <c r="M47" i="11"/>
  <c r="M87" i="11"/>
  <c r="L16" i="8"/>
  <c r="M14" i="11" s="1"/>
  <c r="L25" i="8"/>
  <c r="M23" i="11" s="1"/>
  <c r="L35" i="8"/>
  <c r="M33" i="11" s="1"/>
  <c r="M48" i="11"/>
  <c r="M62" i="11"/>
  <c r="M72" i="11"/>
  <c r="M82" i="11"/>
  <c r="M90" i="11"/>
  <c r="M98" i="11"/>
  <c r="L17" i="8"/>
  <c r="M15" i="11" s="1"/>
  <c r="L28" i="8"/>
  <c r="M26" i="11" s="1"/>
  <c r="M49" i="11"/>
  <c r="M63" i="11"/>
  <c r="M73" i="11"/>
  <c r="M81" i="11"/>
  <c r="M89" i="11"/>
  <c r="M97" i="11"/>
  <c r="M105" i="11"/>
  <c r="L18" i="8"/>
  <c r="M16" i="11" s="1"/>
  <c r="L29" i="8"/>
  <c r="M27" i="11" s="1"/>
  <c r="M50" i="11"/>
  <c r="M65" i="11"/>
  <c r="M74" i="11"/>
  <c r="M92" i="11"/>
  <c r="M100" i="11"/>
  <c r="L19" i="8"/>
  <c r="M17" i="11" s="1"/>
  <c r="L30" i="8"/>
  <c r="M28" i="11" s="1"/>
  <c r="M51" i="11"/>
  <c r="M66" i="11"/>
  <c r="L20" i="8"/>
  <c r="M18" i="11" s="1"/>
  <c r="M52" i="11"/>
  <c r="M68" i="11"/>
  <c r="L22" i="8"/>
  <c r="M20" i="11" s="1"/>
  <c r="M60" i="11"/>
  <c r="L6" i="8"/>
  <c r="M4" i="11" s="1"/>
  <c r="K182" i="8"/>
  <c r="K183" i="8"/>
  <c r="K184" i="8"/>
  <c r="E12" i="12" l="1"/>
  <c r="E15" i="12" s="1"/>
  <c r="F8" i="12"/>
  <c r="F7" i="12"/>
  <c r="M106" i="11"/>
  <c r="M32" i="11"/>
  <c r="M75" i="11"/>
  <c r="F21" i="12"/>
  <c r="F22" i="12"/>
  <c r="E29" i="12"/>
  <c r="M76" i="11"/>
  <c r="M84" i="11"/>
  <c r="M94" i="11"/>
  <c r="M2" i="11"/>
  <c r="M45" i="11"/>
  <c r="N152" i="11"/>
  <c r="M152" i="11"/>
  <c r="N153" i="11"/>
  <c r="M153" i="11"/>
  <c r="N125" i="11"/>
  <c r="M125" i="11"/>
  <c r="N115" i="11"/>
  <c r="M115" i="11"/>
  <c r="N166" i="11"/>
  <c r="M166" i="11"/>
  <c r="N144" i="11"/>
  <c r="M144" i="11"/>
  <c r="N127" i="11"/>
  <c r="M127" i="11"/>
  <c r="N140" i="11"/>
  <c r="M140" i="11"/>
  <c r="N145" i="11"/>
  <c r="M145" i="11"/>
  <c r="N154" i="11"/>
  <c r="M154" i="11"/>
  <c r="N151" i="11"/>
  <c r="M151" i="11"/>
  <c r="N111" i="11"/>
  <c r="M111" i="11"/>
  <c r="N117" i="11"/>
  <c r="M117" i="11"/>
  <c r="N171" i="11"/>
  <c r="M171" i="11"/>
  <c r="M134" i="11"/>
  <c r="N136" i="11"/>
  <c r="M136" i="11"/>
  <c r="N109" i="11"/>
  <c r="M109" i="11"/>
  <c r="M163" i="11"/>
  <c r="N128" i="11"/>
  <c r="M128" i="11"/>
  <c r="M159" i="11"/>
  <c r="N148" i="11"/>
  <c r="M148" i="11"/>
  <c r="N119" i="11"/>
  <c r="M119" i="11"/>
  <c r="N155" i="11"/>
  <c r="M155" i="11"/>
  <c r="N120" i="11"/>
  <c r="M120" i="11"/>
  <c r="M116" i="11"/>
  <c r="N121" i="11"/>
  <c r="M121" i="11"/>
  <c r="N130" i="11"/>
  <c r="M130" i="11"/>
  <c r="N142" i="11"/>
  <c r="M142" i="11"/>
  <c r="N157" i="11"/>
  <c r="M157" i="11"/>
  <c r="N147" i="11"/>
  <c r="M147" i="11"/>
  <c r="N112" i="11"/>
  <c r="M112" i="11"/>
  <c r="N156" i="11"/>
  <c r="M156" i="11"/>
  <c r="N161" i="11"/>
  <c r="M161" i="11"/>
  <c r="N133" i="11"/>
  <c r="M133" i="11"/>
  <c r="N129" i="11"/>
  <c r="M129" i="11"/>
  <c r="N138" i="11"/>
  <c r="M138" i="11"/>
  <c r="N172" i="11"/>
  <c r="M172" i="11"/>
  <c r="N108" i="11"/>
  <c r="M108" i="11"/>
  <c r="N113" i="11"/>
  <c r="M113" i="11"/>
  <c r="N122" i="11"/>
  <c r="M122" i="11"/>
  <c r="N150" i="11"/>
  <c r="M150" i="11"/>
  <c r="N110" i="11"/>
  <c r="M110" i="11"/>
  <c r="N149" i="11"/>
  <c r="M149" i="11"/>
  <c r="M158" i="11"/>
  <c r="N139" i="11"/>
  <c r="M139" i="11"/>
  <c r="N168" i="11"/>
  <c r="M168" i="11"/>
  <c r="N170" i="11"/>
  <c r="M170" i="11"/>
  <c r="N135" i="11"/>
  <c r="M135" i="11"/>
  <c r="N123" i="11"/>
  <c r="M123" i="11"/>
  <c r="N162" i="11"/>
  <c r="M162" i="11"/>
  <c r="N143" i="11"/>
  <c r="M143" i="11"/>
  <c r="N132" i="11"/>
  <c r="M132" i="11"/>
  <c r="N137" i="11"/>
  <c r="M137" i="11"/>
  <c r="M146" i="11"/>
  <c r="M124" i="11"/>
  <c r="N165" i="11"/>
  <c r="M165" i="11"/>
  <c r="N164" i="11"/>
  <c r="M164" i="11"/>
  <c r="N169" i="11"/>
  <c r="M169" i="11"/>
  <c r="M114" i="11"/>
  <c r="N118" i="11"/>
  <c r="M118" i="11"/>
  <c r="N141" i="11"/>
  <c r="M141" i="11"/>
  <c r="N126" i="11"/>
  <c r="M126" i="11"/>
  <c r="N131" i="11"/>
  <c r="M131" i="11"/>
  <c r="N160" i="11"/>
  <c r="M160" i="11"/>
  <c r="M167" i="11"/>
  <c r="M17" i="8"/>
  <c r="N15" i="11" s="1"/>
  <c r="M38" i="8"/>
  <c r="N36" i="11" s="1"/>
  <c r="M41" i="8"/>
  <c r="N39" i="11" s="1"/>
  <c r="N92" i="11"/>
  <c r="M20" i="8"/>
  <c r="N18" i="11" s="1"/>
  <c r="N89" i="11"/>
  <c r="N98" i="11"/>
  <c r="M16" i="8"/>
  <c r="N14" i="11" s="1"/>
  <c r="M32" i="8"/>
  <c r="N30" i="11" s="1"/>
  <c r="N61" i="11"/>
  <c r="M36" i="8"/>
  <c r="N34" i="11" s="1"/>
  <c r="M44" i="8"/>
  <c r="N42" i="11" s="1"/>
  <c r="M8" i="8"/>
  <c r="N6" i="11" s="1"/>
  <c r="M45" i="8"/>
  <c r="N43" i="11" s="1"/>
  <c r="N80" i="11"/>
  <c r="N66" i="11"/>
  <c r="N74" i="11"/>
  <c r="N81" i="11"/>
  <c r="N90" i="11"/>
  <c r="N53" i="11"/>
  <c r="M12" i="8"/>
  <c r="N10" i="11" s="1"/>
  <c r="N57" i="11"/>
  <c r="N107" i="11"/>
  <c r="M37" i="8"/>
  <c r="N35" i="11" s="1"/>
  <c r="N64" i="11"/>
  <c r="N103" i="11"/>
  <c r="M39" i="8"/>
  <c r="N37" i="11" s="1"/>
  <c r="M43" i="8"/>
  <c r="N41" i="11" s="1"/>
  <c r="N99" i="11"/>
  <c r="M21" i="8"/>
  <c r="N19" i="11" s="1"/>
  <c r="N102" i="11"/>
  <c r="N56" i="11"/>
  <c r="N95" i="11"/>
  <c r="N51" i="11"/>
  <c r="N82" i="11"/>
  <c r="N79" i="11"/>
  <c r="M6" i="8"/>
  <c r="N4" i="11" s="1"/>
  <c r="M30" i="8"/>
  <c r="N28" i="11" s="1"/>
  <c r="N50" i="11"/>
  <c r="N63" i="11"/>
  <c r="N72" i="11"/>
  <c r="N87" i="11"/>
  <c r="M42" i="8"/>
  <c r="N40" i="11" s="1"/>
  <c r="N101" i="11"/>
  <c r="M31" i="8"/>
  <c r="N29" i="11" s="1"/>
  <c r="N54" i="11"/>
  <c r="M27" i="8"/>
  <c r="N25" i="11" s="1"/>
  <c r="N91" i="11"/>
  <c r="M13" i="8"/>
  <c r="N11" i="11" s="1"/>
  <c r="N46" i="11"/>
  <c r="M34" i="8"/>
  <c r="N55" i="11"/>
  <c r="N68" i="11"/>
  <c r="N105" i="11"/>
  <c r="N78" i="11"/>
  <c r="M7" i="8"/>
  <c r="N5" i="11" s="1"/>
  <c r="N96" i="11"/>
  <c r="N65" i="11"/>
  <c r="N73" i="11"/>
  <c r="N60" i="11"/>
  <c r="M19" i="8"/>
  <c r="N17" i="11" s="1"/>
  <c r="M29" i="8"/>
  <c r="N27" i="11" s="1"/>
  <c r="N49" i="11"/>
  <c r="N62" i="11"/>
  <c r="N47" i="11"/>
  <c r="N93" i="11"/>
  <c r="M23" i="8"/>
  <c r="N21" i="11" s="1"/>
  <c r="N71" i="11"/>
  <c r="N83" i="11"/>
  <c r="M4" i="8"/>
  <c r="M24" i="8"/>
  <c r="N22" i="11" s="1"/>
  <c r="M26" i="8"/>
  <c r="N24" i="11" s="1"/>
  <c r="M33" i="8"/>
  <c r="N31" i="11" s="1"/>
  <c r="N100" i="11"/>
  <c r="M35" i="8"/>
  <c r="N33" i="11" s="1"/>
  <c r="M22" i="8"/>
  <c r="N20" i="11" s="1"/>
  <c r="M18" i="8"/>
  <c r="N16" i="11" s="1"/>
  <c r="M28" i="8"/>
  <c r="N26" i="11" s="1"/>
  <c r="N48" i="11"/>
  <c r="N85" i="11"/>
  <c r="M15" i="8"/>
  <c r="N13" i="11" s="1"/>
  <c r="M46" i="8"/>
  <c r="N44" i="11" s="1"/>
  <c r="M11" i="8"/>
  <c r="N9" i="11" s="1"/>
  <c r="N104" i="11"/>
  <c r="M10" i="8"/>
  <c r="N8" i="11" s="1"/>
  <c r="N70" i="11"/>
  <c r="N77" i="11"/>
  <c r="N67" i="11"/>
  <c r="N52" i="11"/>
  <c r="N97" i="11"/>
  <c r="M25" i="8"/>
  <c r="N23" i="11" s="1"/>
  <c r="N86" i="11"/>
  <c r="N69" i="11"/>
  <c r="N58" i="11"/>
  <c r="M14" i="8"/>
  <c r="N12" i="11" s="1"/>
  <c r="M40" i="8"/>
  <c r="N38" i="11" s="1"/>
  <c r="N59" i="11"/>
  <c r="M9" i="8"/>
  <c r="N7" i="11" s="1"/>
  <c r="N88" i="11"/>
  <c r="H6" i="12" l="1"/>
  <c r="H9" i="12"/>
  <c r="H13" i="12"/>
  <c r="H14" i="12"/>
  <c r="G7" i="12"/>
  <c r="H7" i="12" s="1"/>
  <c r="H12" i="12"/>
  <c r="H11" i="12"/>
  <c r="G8" i="12"/>
  <c r="H8" i="12" s="1"/>
  <c r="H10" i="12"/>
  <c r="N32" i="11"/>
  <c r="H37" i="12"/>
  <c r="N114" i="11"/>
  <c r="H40" i="12"/>
  <c r="N124" i="11"/>
  <c r="H41" i="12"/>
  <c r="N146" i="11"/>
  <c r="H43" i="12"/>
  <c r="N163" i="11"/>
  <c r="H44" i="12"/>
  <c r="N106" i="11"/>
  <c r="H39" i="12"/>
  <c r="N75" i="11"/>
  <c r="H38" i="12"/>
  <c r="F29" i="12"/>
  <c r="H28" i="12"/>
  <c r="G21" i="12"/>
  <c r="H21" i="12" s="1"/>
  <c r="H23" i="12"/>
  <c r="H27" i="12"/>
  <c r="H26" i="12"/>
  <c r="H25" i="12"/>
  <c r="G22" i="12"/>
  <c r="H22" i="12" s="1"/>
  <c r="H24" i="12"/>
  <c r="F15" i="12"/>
  <c r="N158" i="11"/>
  <c r="N159" i="11"/>
  <c r="N134" i="11"/>
  <c r="N76" i="11"/>
  <c r="N167" i="11"/>
  <c r="N116" i="11"/>
  <c r="N94" i="11"/>
  <c r="N84" i="11"/>
  <c r="N45" i="11"/>
  <c r="N2" i="11"/>
  <c r="AV170" i="8"/>
  <c r="O46" i="8"/>
  <c r="O45" i="8"/>
  <c r="O44" i="8"/>
  <c r="O43" i="8"/>
  <c r="O42" i="8"/>
  <c r="O41" i="8"/>
  <c r="O40" i="8"/>
  <c r="O39" i="8"/>
  <c r="O38" i="8"/>
  <c r="O37" i="8"/>
  <c r="O36" i="8"/>
  <c r="O35" i="8"/>
  <c r="O34" i="8"/>
  <c r="O33" i="8"/>
  <c r="O32" i="8"/>
  <c r="O31" i="8"/>
  <c r="O27" i="8"/>
  <c r="O26" i="8"/>
  <c r="O25" i="8"/>
  <c r="O17" i="8"/>
  <c r="O16" i="8"/>
  <c r="O15" i="8"/>
  <c r="O14" i="8"/>
  <c r="O13" i="8"/>
  <c r="O11" i="8"/>
  <c r="O10" i="8"/>
  <c r="O9" i="8"/>
  <c r="O8" i="8"/>
  <c r="O7" i="8"/>
  <c r="O6" i="8"/>
  <c r="O5" i="8"/>
  <c r="O4" i="8"/>
  <c r="O182" i="8" l="1"/>
  <c r="H45" i="12"/>
  <c r="G15" i="12"/>
  <c r="H15" i="12"/>
  <c r="G29" i="12"/>
  <c r="H20" i="12"/>
  <c r="H29" i="12" s="1"/>
  <c r="AV97" i="8"/>
  <c r="AV160" i="8"/>
  <c r="AV77" i="8"/>
  <c r="AV87" i="8"/>
  <c r="AV121" i="8"/>
  <c r="AV46" i="8"/>
  <c r="F16" i="12" l="1"/>
  <c r="I15" i="12"/>
  <c r="I29" i="12"/>
  <c r="F30" i="12"/>
  <c r="E30" i="12"/>
  <c r="G30" i="12"/>
  <c r="E16" i="12"/>
  <c r="G16" i="12"/>
  <c r="B9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Chip McConnaha</author>
    <author>John Ferguson</author>
    <author>Merri Martz</author>
  </authors>
  <commentList>
    <comment ref="A1" authorId="0" shapeId="0" xr:uid="{FC729064-213C-498D-9402-82FB102C382B}">
      <text>
        <r>
          <rPr>
            <b/>
            <sz val="9"/>
            <color indexed="81"/>
            <rFont val="Tahoma"/>
            <family val="2"/>
          </rPr>
          <t>Chip McConnaha:</t>
        </r>
        <r>
          <rPr>
            <sz val="9"/>
            <color indexed="81"/>
            <rFont val="Tahoma"/>
            <family val="2"/>
          </rPr>
          <t xml:space="preserve">
Includes updates on CTF lengths from Marc Hayes 10/23/20
Fixed a few problems in the summary tables, eliminated "3" from Additional category that were not in Scenario 3.
11/1: Matched salmon presence with EDT spawning distribution
11/3: Summary:F11 formula fixed.
11/09: Limiting factors added for GH as example.
11/11.  Renamed GSUs, added limiting factors to all.  Checked assignments of small SBs to regions.
11/13: fixed formulas in summary sheet.
11/16:  Marc reviewed, made minor edits to large wood.
11/18.  Changed length (P) to primary channel length so that length X percent was correct.
11/23: Comments from Aimee Mcintyre incorporated (editorials).</t>
        </r>
      </text>
    </comment>
    <comment ref="G2" authorId="0" shapeId="0" xr:uid="{D724E691-70B0-463D-94ED-D242A7B9083B}">
      <text>
        <r>
          <rPr>
            <b/>
            <sz val="9"/>
            <color indexed="81"/>
            <rFont val="Tahoma"/>
            <family val="2"/>
          </rPr>
          <t>Chip McConnaha:</t>
        </r>
        <r>
          <rPr>
            <sz val="9"/>
            <color indexed="81"/>
            <rFont val="Tahoma"/>
            <family val="2"/>
          </rPr>
          <t xml:space="preserve">
Mainly  Sc2 GSUS. Some elevated to Near Term due to other considerations.</t>
        </r>
      </text>
    </comment>
    <comment ref="H2" authorId="0" shapeId="0" xr:uid="{BBEDEA3A-59FB-4283-98DD-5876EC0313E2}">
      <text>
        <r>
          <rPr>
            <b/>
            <sz val="9"/>
            <color indexed="81"/>
            <rFont val="Tahoma"/>
            <family val="2"/>
          </rPr>
          <t>Chip McConnaha:</t>
        </r>
        <r>
          <rPr>
            <sz val="9"/>
            <color indexed="81"/>
            <rFont val="Tahoma"/>
            <family val="2"/>
          </rPr>
          <t xml:space="preserve">
Mainly Sc3 GSUS for late term.  Some elevated to early periods due to other considerations.
</t>
        </r>
      </text>
    </comment>
    <comment ref="J2" authorId="0" shapeId="0" xr:uid="{A135E90C-CDDD-45F5-9958-3502376A0920}">
      <text>
        <r>
          <rPr>
            <b/>
            <sz val="9"/>
            <color indexed="81"/>
            <rFont val="Tahoma"/>
            <family val="2"/>
          </rPr>
          <t>Chip McConnaha:</t>
        </r>
        <r>
          <rPr>
            <sz val="9"/>
            <color indexed="81"/>
            <rFont val="Tahoma"/>
            <family val="2"/>
          </rPr>
          <t xml:space="preserve">
GSUs with high riparian restoration potential</t>
        </r>
      </text>
    </comment>
    <comment ref="U2" authorId="0" shapeId="0" xr:uid="{1A797526-6B07-435F-A107-7616F1ADEE3A}">
      <text>
        <r>
          <rPr>
            <b/>
            <sz val="9"/>
            <color indexed="81"/>
            <rFont val="Tahoma"/>
            <family val="2"/>
          </rPr>
          <t>Chip McConnaha:</t>
        </r>
        <r>
          <rPr>
            <sz val="9"/>
            <color indexed="81"/>
            <rFont val="Tahoma"/>
            <family val="2"/>
          </rPr>
          <t xml:space="preserve">
Coho limiting factors from 051419.
</t>
        </r>
      </text>
    </comment>
    <comment ref="F3" authorId="0" shapeId="0" xr:uid="{85C99E66-D95D-46A2-8735-9ADDFDEE77EC}">
      <text>
        <r>
          <rPr>
            <b/>
            <sz val="9"/>
            <color indexed="81"/>
            <rFont val="Tahoma"/>
            <family val="2"/>
          </rPr>
          <t>Chip McConnaha:</t>
        </r>
        <r>
          <rPr>
            <sz val="9"/>
            <color indexed="81"/>
            <rFont val="Tahoma"/>
            <family val="2"/>
          </rPr>
          <t xml:space="preserve">
Near Term restoration of CTF focuses on the Willapa Hills.</t>
        </r>
      </text>
    </comment>
    <comment ref="U3" authorId="0" shapeId="0" xr:uid="{34D41FDA-6BB6-4159-BB51-87627639D89F}">
      <text>
        <r>
          <rPr>
            <b/>
            <sz val="9"/>
            <color indexed="81"/>
            <rFont val="Tahoma"/>
            <family val="2"/>
          </rPr>
          <t>Chip McConnaha:</t>
        </r>
        <r>
          <rPr>
            <sz val="9"/>
            <color indexed="81"/>
            <rFont val="Tahoma"/>
            <family val="2"/>
          </rPr>
          <t xml:space="preserve">
Channel length relative to the historic Template on life stage capacity.</t>
        </r>
      </text>
    </comment>
    <comment ref="V3" authorId="0" shapeId="0" xr:uid="{1A9ED3EB-ED49-4A58-B6A5-1B385894FBCE}">
      <text>
        <r>
          <rPr>
            <b/>
            <sz val="9"/>
            <color indexed="81"/>
            <rFont val="Tahoma"/>
            <family val="2"/>
          </rPr>
          <t>Chip McConnaha:</t>
        </r>
        <r>
          <rPr>
            <sz val="9"/>
            <color indexed="81"/>
            <rFont val="Tahoma"/>
            <family val="2"/>
          </rPr>
          <t xml:space="preserve">
Change in stream channel condition, primarily bed scour, relative to the historic Template condition.</t>
        </r>
      </text>
    </comment>
    <comment ref="W3" authorId="0" shapeId="0" xr:uid="{985B6043-CCAB-4ED2-B0DA-59179FC91E93}">
      <text>
        <r>
          <rPr>
            <b/>
            <sz val="9"/>
            <color indexed="81"/>
            <rFont val="Tahoma"/>
            <family val="2"/>
          </rPr>
          <t>Chip McConnaha:</t>
        </r>
        <r>
          <rPr>
            <sz val="9"/>
            <color indexed="81"/>
            <rFont val="Tahoma"/>
            <family val="2"/>
          </rPr>
          <t xml:space="preserve">
Change in peak and/or minimum flow relative to the historic Template condition.</t>
        </r>
      </text>
    </comment>
    <comment ref="X3" authorId="0" shapeId="0" xr:uid="{C107DB0B-2F8E-4924-AA12-BF053331D8F2}">
      <text>
        <r>
          <rPr>
            <b/>
            <sz val="9"/>
            <color indexed="81"/>
            <rFont val="Tahoma"/>
            <family val="2"/>
          </rPr>
          <t>Chip McConnaha:</t>
        </r>
        <r>
          <rPr>
            <sz val="9"/>
            <color indexed="81"/>
            <rFont val="Tahoma"/>
            <family val="2"/>
          </rPr>
          <t xml:space="preserve">
Habitat structure and diversity primarily a function of LWD and Riparian condition.</t>
        </r>
      </text>
    </comment>
    <comment ref="Y3" authorId="0" shapeId="0" xr:uid="{388A5CA6-F1FC-49D1-B3D9-1D14E1ED0F9B}">
      <text>
        <r>
          <rPr>
            <b/>
            <sz val="9"/>
            <color indexed="81"/>
            <rFont val="Tahoma"/>
            <family val="2"/>
          </rPr>
          <t>Chip McConnaha:</t>
        </r>
        <r>
          <rPr>
            <sz val="9"/>
            <color indexed="81"/>
            <rFont val="Tahoma"/>
            <family val="2"/>
          </rPr>
          <t xml:space="preserve">
Change in proportion of channel area in stream habitat types (e.g. pools, riffles, glides)</t>
        </r>
      </text>
    </comment>
    <comment ref="Z3" authorId="0" shapeId="0" xr:uid="{3C3360A6-69C7-4A9B-B9BC-606C2989DDE9}">
      <text>
        <r>
          <rPr>
            <b/>
            <sz val="9"/>
            <color indexed="81"/>
            <rFont val="Tahoma"/>
            <family val="2"/>
          </rPr>
          <t>Chip McConnaha:</t>
        </r>
        <r>
          <rPr>
            <sz val="9"/>
            <color indexed="81"/>
            <rFont val="Tahoma"/>
            <family val="2"/>
          </rPr>
          <t xml:space="preserve">
Artificial obstructions such as culverts and dams.</t>
        </r>
      </text>
    </comment>
    <comment ref="AA3" authorId="0" shapeId="0" xr:uid="{52D490E9-7101-4282-94BE-16E58F0A0353}">
      <text>
        <r>
          <rPr>
            <b/>
            <sz val="9"/>
            <color indexed="81"/>
            <rFont val="Tahoma"/>
            <family val="2"/>
          </rPr>
          <t>Chip McConnaha:</t>
        </r>
        <r>
          <rPr>
            <sz val="9"/>
            <color indexed="81"/>
            <rFont val="Tahoma"/>
            <family val="2"/>
          </rPr>
          <t xml:space="preserve">
Change in conditions favoring predation.</t>
        </r>
      </text>
    </comment>
    <comment ref="AB3" authorId="0" shapeId="0" xr:uid="{36D38C19-2D14-40C4-84C7-6CB2780BB6FD}">
      <text>
        <r>
          <rPr>
            <b/>
            <sz val="9"/>
            <color indexed="81"/>
            <rFont val="Tahoma"/>
            <family val="2"/>
          </rPr>
          <t>Chip McConnaha:</t>
        </r>
        <r>
          <rPr>
            <sz val="9"/>
            <color indexed="81"/>
            <rFont val="Tahoma"/>
            <family val="2"/>
          </rPr>
          <t xml:space="preserve">
Fine sediment in riffles, suspended sediment.</t>
        </r>
      </text>
    </comment>
    <comment ref="AC3" authorId="0" shapeId="0" xr:uid="{764DBFFA-0863-4C18-AA3D-BE7E8B6466BD}">
      <text>
        <r>
          <rPr>
            <b/>
            <sz val="9"/>
            <color indexed="81"/>
            <rFont val="Tahoma"/>
            <family val="2"/>
          </rPr>
          <t>Chip McConnaha:</t>
        </r>
        <r>
          <rPr>
            <sz val="9"/>
            <color indexed="81"/>
            <rFont val="Tahoma"/>
            <family val="2"/>
          </rPr>
          <t xml:space="preserve">
Days of daily maximum temperature.</t>
        </r>
      </text>
    </comment>
    <comment ref="AD3" authorId="1" shapeId="0" xr:uid="{49A25BF3-85D3-4981-9D08-7236F0E8FCC5}">
      <text>
        <r>
          <rPr>
            <b/>
            <sz val="9"/>
            <color indexed="81"/>
            <rFont val="Tahoma"/>
            <family val="2"/>
          </rPr>
          <t>John Ferguson:</t>
        </r>
        <r>
          <rPr>
            <sz val="9"/>
            <color indexed="81"/>
            <rFont val="Tahoma"/>
            <family val="2"/>
          </rPr>
          <t xml:space="preserve">
Emphasized wood placement in specific GSUs based on EDT habitat diversity rankings and limiting factors; where potential increase in spawning gravel area was high based on NOAA habitat analysis.</t>
        </r>
      </text>
    </comment>
    <comment ref="AE3" authorId="1" shapeId="0" xr:uid="{ECE799A2-4CCB-400D-96B2-CBC237EC3BCB}">
      <text>
        <r>
          <rPr>
            <b/>
            <sz val="9"/>
            <color indexed="81"/>
            <rFont val="Tahoma"/>
            <family val="2"/>
          </rPr>
          <t>John Ferguson:</t>
        </r>
        <r>
          <rPr>
            <sz val="9"/>
            <color indexed="81"/>
            <rFont val="Tahoma"/>
            <family val="2"/>
          </rPr>
          <t xml:space="preserve">
Evaluated obstructions in specific GSUs based on EDT limiting factors analysis, # of culverts, review of location and % obstruction based on EDT Webmap; based on this we emphasized or de-emphasized as appropriate.</t>
        </r>
      </text>
    </comment>
    <comment ref="AF3" authorId="1" shapeId="0" xr:uid="{497E898F-3105-4004-A9CE-8A2946805002}">
      <text>
        <r>
          <rPr>
            <b/>
            <sz val="9"/>
            <color indexed="81"/>
            <rFont val="Tahoma"/>
            <family val="2"/>
          </rPr>
          <t>John Ferguson:</t>
        </r>
        <r>
          <rPr>
            <sz val="9"/>
            <color indexed="81"/>
            <rFont val="Tahoma"/>
            <family val="2"/>
          </rPr>
          <t xml:space="preserve">
Emphasized reconnect/restore floodplain to specific GSUs where floodplain habitat potential was high based on NOAA habitat  analysis and based on visual interpretation of Google maps imagery; reduced emphasis in GSUs that had low floodplain habitat potential based on NOAA habitat modeling.</t>
        </r>
      </text>
    </comment>
    <comment ref="AG3" authorId="1" shapeId="0" xr:uid="{52B9E0D6-C9DF-407C-A633-9250152C00FE}">
      <text>
        <r>
          <rPr>
            <b/>
            <sz val="9"/>
            <color indexed="81"/>
            <rFont val="Tahoma"/>
            <family val="2"/>
          </rPr>
          <t>John Ferguson:</t>
        </r>
        <r>
          <rPr>
            <sz val="9"/>
            <color indexed="81"/>
            <rFont val="Tahoma"/>
            <family val="2"/>
          </rPr>
          <t xml:space="preserve">
Emphasized riparian restoration to specific GSUs where EDT and NOAA habitat analysis indicated temperature reduction is needed, temperature reduction potential due to shading was high based on NOAA habitat analysis, and based on visual interpretation of opportunities using Google maps.</t>
        </r>
      </text>
    </comment>
    <comment ref="AH3" authorId="1" shapeId="0" xr:uid="{A934068D-518C-4B90-B346-CA29DCFE3AFD}">
      <text>
        <r>
          <rPr>
            <b/>
            <sz val="9"/>
            <color indexed="81"/>
            <rFont val="Tahoma"/>
            <family val="2"/>
          </rPr>
          <t>John Ferguson:</t>
        </r>
        <r>
          <rPr>
            <sz val="9"/>
            <color indexed="81"/>
            <rFont val="Tahoma"/>
            <family val="2"/>
          </rPr>
          <t xml:space="preserve">
Added beaver ponds to specific GSUs where beaver intrinsic potential was high based on NOAA habitat analysis. BIP for bolded "</t>
        </r>
        <r>
          <rPr>
            <b/>
            <sz val="9"/>
            <color indexed="81"/>
            <rFont val="Tahoma"/>
            <family val="2"/>
          </rPr>
          <t>X</t>
        </r>
        <r>
          <rPr>
            <sz val="9"/>
            <color indexed="81"/>
            <rFont val="Tahoma"/>
            <family val="2"/>
          </rPr>
          <t>" is &gt;6 and BIP for non-bolded "x" is 4.5-6.</t>
        </r>
      </text>
    </comment>
    <comment ref="AI3" authorId="1" shapeId="0" xr:uid="{69183E2D-A85D-42F2-AB35-17DF84CFF652}">
      <text>
        <r>
          <rPr>
            <b/>
            <sz val="9"/>
            <color indexed="81"/>
            <rFont val="Tahoma"/>
            <family val="2"/>
          </rPr>
          <t>John Ferguson:</t>
        </r>
        <r>
          <rPr>
            <sz val="9"/>
            <color indexed="81"/>
            <rFont val="Tahoma"/>
            <family val="2"/>
          </rPr>
          <t xml:space="preserve">
GSUs with significant wetland potential identified with bold "X"; note there is overlap with large wood, beaver ponds and FP reconnection actions.</t>
        </r>
      </text>
    </comment>
    <comment ref="G47" authorId="0" shapeId="0" xr:uid="{0DFED4F0-5D85-430C-8DEA-F60EFF5CFA0F}">
      <text>
        <r>
          <rPr>
            <b/>
            <sz val="9"/>
            <color indexed="81"/>
            <rFont val="Tahoma"/>
            <family val="2"/>
          </rPr>
          <t>Chip McConnaha:</t>
        </r>
        <r>
          <rPr>
            <sz val="9"/>
            <color indexed="81"/>
            <rFont val="Tahoma"/>
            <family val="2"/>
          </rPr>
          <t xml:space="preserve">
Elevated to priority 1 to reflect on-going early action restoration and identified as key in Scenario 1.</t>
        </r>
      </text>
    </comment>
    <comment ref="G48" authorId="0" shapeId="0" xr:uid="{86F25B6E-6528-4EF0-A98D-80D88FBE1A02}">
      <text>
        <r>
          <rPr>
            <b/>
            <sz val="9"/>
            <color indexed="81"/>
            <rFont val="Tahoma"/>
            <family val="2"/>
          </rPr>
          <t>Chip McConnaha:</t>
        </r>
        <r>
          <rPr>
            <sz val="9"/>
            <color indexed="81"/>
            <rFont val="Tahoma"/>
            <family val="2"/>
          </rPr>
          <t xml:space="preserve">
Elevated to Near Term to reflect habitat potential and adjacency to lower Satsop.</t>
        </r>
      </text>
    </comment>
    <comment ref="I51" authorId="0" shapeId="0" xr:uid="{2C23BA92-39D8-490F-BC9C-8F322B8562B3}">
      <text>
        <r>
          <rPr>
            <b/>
            <sz val="9"/>
            <color indexed="81"/>
            <rFont val="Tahoma"/>
            <family val="2"/>
          </rPr>
          <t>Chip McConnaha:</t>
        </r>
        <r>
          <rPr>
            <sz val="9"/>
            <color indexed="81"/>
            <rFont val="Tahoma"/>
            <family val="2"/>
          </rPr>
          <t xml:space="preserve">
Decker, Bingham, Upper EF Satsop and Dry Bed collectively deemed Unique At-Risk because of unique spring-fed, high quality habitat and at risk from urbanization.</t>
        </r>
      </text>
    </comment>
    <comment ref="C71" authorId="2" shapeId="0" xr:uid="{63695485-A2E8-422A-91FB-2613031FF687}">
      <text>
        <r>
          <rPr>
            <b/>
            <sz val="9"/>
            <color indexed="81"/>
            <rFont val="Tahoma"/>
            <family val="2"/>
          </rPr>
          <t>Merri Martz:</t>
        </r>
        <r>
          <rPr>
            <sz val="9"/>
            <color indexed="81"/>
            <rFont val="Tahoma"/>
            <family val="2"/>
          </rPr>
          <t xml:space="preserve">
Anderson and Helm Creeks</t>
        </r>
      </text>
    </comment>
    <comment ref="C72" authorId="0" shapeId="0" xr:uid="{29C99229-0BF3-49E9-A3CA-A21814BB8F2C}">
      <text>
        <r>
          <rPr>
            <b/>
            <sz val="9"/>
            <color indexed="81"/>
            <rFont val="Tahoma"/>
            <family val="2"/>
          </rPr>
          <t>Chip McConnaha:</t>
        </r>
        <r>
          <rPr>
            <sz val="9"/>
            <color indexed="81"/>
            <rFont val="Tahoma"/>
            <family val="2"/>
          </rPr>
          <t xml:space="preserve">
Wedekind, Mooney</t>
        </r>
      </text>
    </comment>
    <comment ref="G82" authorId="0" shapeId="0" xr:uid="{636D15F8-85D3-4534-A447-DB2EF150C4A9}">
      <text>
        <r>
          <rPr>
            <b/>
            <sz val="9"/>
            <color indexed="81"/>
            <rFont val="Tahoma"/>
            <family val="2"/>
          </rPr>
          <t>Chip McConnaha:</t>
        </r>
        <r>
          <rPr>
            <sz val="9"/>
            <color indexed="81"/>
            <rFont val="Tahoma"/>
            <family val="2"/>
          </rPr>
          <t xml:space="preserve">
Elevated to Near Term because of unique habitat and likelihood of urbanization impacts.</t>
        </r>
      </text>
    </comment>
    <comment ref="C90" authorId="0" shapeId="0" xr:uid="{69C0DACE-92AF-47B8-835B-1FB13D337C41}">
      <text>
        <r>
          <rPr>
            <b/>
            <sz val="9"/>
            <color indexed="81"/>
            <rFont val="Tahoma"/>
            <family val="2"/>
          </rPr>
          <t>Chip McConnaha:</t>
        </r>
        <r>
          <rPr>
            <sz val="9"/>
            <color indexed="81"/>
            <rFont val="Tahoma"/>
            <family val="2"/>
          </rPr>
          <t xml:space="preserve">
Mima Cr.</t>
        </r>
      </text>
    </comment>
    <comment ref="D90" authorId="0" shapeId="0" xr:uid="{6ACB68E7-53C4-48A8-BADC-49FEAA90CB32}">
      <text>
        <r>
          <rPr>
            <b/>
            <sz val="9"/>
            <color indexed="81"/>
            <rFont val="Tahoma"/>
            <family val="2"/>
          </rPr>
          <t>Chip McConnaha:</t>
        </r>
        <r>
          <rPr>
            <sz val="9"/>
            <color indexed="81"/>
            <rFont val="Tahoma"/>
            <family val="2"/>
          </rPr>
          <t xml:space="preserve">
Note that OSF restoration does not affect mileage and is not captured in descriptions of the three term actions.</t>
        </r>
      </text>
    </comment>
    <comment ref="C122" authorId="2" shapeId="0" xr:uid="{D53B7880-B209-4483-B4B8-CB9FB359B297}">
      <text>
        <r>
          <rPr>
            <b/>
            <sz val="9"/>
            <color indexed="81"/>
            <rFont val="Tahoma"/>
            <family val="2"/>
          </rPr>
          <t>Merri Martz:</t>
        </r>
        <r>
          <rPr>
            <sz val="9"/>
            <color indexed="81"/>
            <rFont val="Tahoma"/>
            <family val="2"/>
          </rPr>
          <t xml:space="preserve">
Johnson and Thompson Creeks</t>
        </r>
      </text>
    </comment>
    <comment ref="C130" authorId="2" shapeId="0" xr:uid="{D0DCA3C6-B4EF-4900-BC79-F2ADF4D2F589}">
      <text>
        <r>
          <rPr>
            <b/>
            <sz val="9"/>
            <color indexed="81"/>
            <rFont val="Tahoma"/>
            <family val="2"/>
          </rPr>
          <t>Merri Martz:</t>
        </r>
        <r>
          <rPr>
            <sz val="9"/>
            <color indexed="81"/>
            <rFont val="Tahoma"/>
            <family val="2"/>
          </rPr>
          <t xml:space="preserve">
Kearney, Beaver, and Bernier Creeks</t>
        </r>
      </text>
    </comment>
    <comment ref="AP131" authorId="0" shapeId="0" xr:uid="{E032912F-8EFE-4CA3-806E-DEE1197EE8BA}">
      <text>
        <r>
          <rPr>
            <b/>
            <sz val="9"/>
            <color indexed="81"/>
            <rFont val="Tahoma"/>
            <family val="2"/>
          </rPr>
          <t>Chip McConnaha:</t>
        </r>
        <r>
          <rPr>
            <sz val="9"/>
            <color indexed="81"/>
            <rFont val="Tahoma"/>
            <family val="2"/>
          </rPr>
          <t xml:space="preserve">
Should be checked as in Column F</t>
        </r>
      </text>
    </comment>
    <comment ref="A166" authorId="0" shapeId="0" xr:uid="{E49F196D-BA53-4F92-BB9A-FD60613000CD}">
      <text>
        <r>
          <rPr>
            <b/>
            <sz val="9"/>
            <color indexed="81"/>
            <rFont val="Tahoma"/>
            <family val="2"/>
          </rPr>
          <t>Chip McConnaha:</t>
        </r>
        <r>
          <rPr>
            <sz val="9"/>
            <color indexed="81"/>
            <rFont val="Tahoma"/>
            <family val="2"/>
          </rPr>
          <t xml:space="preserve">
All sloughs moved to Estuary.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Chip McConnaha</author>
  </authors>
  <commentList>
    <comment ref="J15" authorId="0" shapeId="0" xr:uid="{66D5B399-E4DF-4C32-90EE-62ED0452BDE2}">
      <text>
        <r>
          <rPr>
            <b/>
            <sz val="9"/>
            <color indexed="81"/>
            <rFont val="Tahoma"/>
            <family val="2"/>
          </rPr>
          <t>Chip McConnaha:</t>
        </r>
        <r>
          <rPr>
            <sz val="9"/>
            <color indexed="81"/>
            <rFont val="Tahoma"/>
            <family val="2"/>
          </rPr>
          <t xml:space="preserve">
Total EDT length--main channel and tributaries</t>
        </r>
      </text>
    </comment>
    <comment ref="B34" authorId="0" shapeId="0" xr:uid="{42AF2983-A991-4A56-963F-460863D6CB43}">
      <text>
        <r>
          <rPr>
            <b/>
            <sz val="9"/>
            <color indexed="81"/>
            <rFont val="Tahoma"/>
            <family val="2"/>
          </rPr>
          <t>Chip McConnaha:</t>
        </r>
        <r>
          <rPr>
            <sz val="9"/>
            <color indexed="81"/>
            <rFont val="Tahoma"/>
            <family val="2"/>
          </rPr>
          <t xml:space="preserve">
GSUs marked X. % restoration = X but with miles specified.
Includes Marc's changes 10/23</t>
        </r>
      </text>
    </comment>
    <comment ref="O44" authorId="0" shapeId="0" xr:uid="{B7DF1956-2E13-4AB6-ADF6-20E106778980}">
      <text>
        <r>
          <rPr>
            <b/>
            <sz val="9"/>
            <color indexed="81"/>
            <rFont val="Tahoma"/>
            <family val="2"/>
          </rPr>
          <t>Chip McConnaha:</t>
        </r>
        <r>
          <rPr>
            <sz val="9"/>
            <color indexed="81"/>
            <rFont val="Tahoma"/>
            <family val="2"/>
          </rPr>
          <t xml:space="preserve">
Excludes 11.5 miles of Elk Cr where SpCk are a 3 priority--but the GSU is Near Term priority because it was in Scenario 1.</t>
        </r>
      </text>
    </comment>
    <comment ref="B47" authorId="0" shapeId="0" xr:uid="{DDF2222F-5EA4-410B-BB22-C1B1B10FCEAF}">
      <text>
        <r>
          <rPr>
            <b/>
            <sz val="9"/>
            <color indexed="81"/>
            <rFont val="Tahoma"/>
            <family val="2"/>
          </rPr>
          <t>Chip McConnaha:</t>
        </r>
        <r>
          <rPr>
            <sz val="9"/>
            <color indexed="81"/>
            <rFont val="Tahoma"/>
            <family val="2"/>
          </rPr>
          <t xml:space="preserve">
GSUs that have CTF and are prioritized for restoration due to other species. CTF&lt;&gt;blank, % restoration &lt;&gt;blank</t>
        </r>
      </text>
    </comment>
    <comment ref="L47" authorId="0" shapeId="0" xr:uid="{07B31DF5-6863-4A11-B484-E5ACA450C791}">
      <text>
        <r>
          <rPr>
            <b/>
            <sz val="9"/>
            <color indexed="81"/>
            <rFont val="Tahoma"/>
            <family val="2"/>
          </rPr>
          <t>Chip McConnaha:</t>
        </r>
        <r>
          <rPr>
            <sz val="9"/>
            <color indexed="81"/>
            <rFont val="Tahoma"/>
            <family val="2"/>
          </rPr>
          <t xml:space="preserve">
Based on Scenario 2</t>
        </r>
      </text>
    </comment>
    <comment ref="L60" authorId="0" shapeId="0" xr:uid="{049447B2-720B-49C4-807C-459CF4A4E8B0}">
      <text>
        <r>
          <rPr>
            <b/>
            <sz val="9"/>
            <color indexed="81"/>
            <rFont val="Tahoma"/>
            <family val="2"/>
          </rPr>
          <t>Chip McConnaha:</t>
        </r>
        <r>
          <rPr>
            <sz val="9"/>
            <color indexed="81"/>
            <rFont val="Tahoma"/>
            <family val="2"/>
          </rPr>
          <t xml:space="preserve">
Based on Scenario 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Chip McConnaha</author>
    <author>John Ferguson</author>
    <author>pdehaan</author>
  </authors>
  <commentList>
    <comment ref="C2" authorId="0" shapeId="0" xr:uid="{883F82E1-A769-448D-9D45-C27E1EF6DE0D}">
      <text>
        <r>
          <rPr>
            <b/>
            <sz val="9"/>
            <color indexed="81"/>
            <rFont val="Tahoma"/>
            <family val="2"/>
          </rPr>
          <t>Chip McConnaha:</t>
        </r>
        <r>
          <rPr>
            <sz val="9"/>
            <color indexed="81"/>
            <rFont val="Tahoma"/>
            <family val="2"/>
          </rPr>
          <t xml:space="preserve">
This tab is the SRT refinement of the ASRP Scenario 3 to address needed actions (Restoration Actions).  The P&amp;S sheet is a further refinement that addresses prioritization and sequencing of actions.</t>
        </r>
      </text>
    </comment>
    <comment ref="N2" authorId="1" shapeId="0" xr:uid="{3DEAA377-EFA1-47E5-B3B0-A947C5CCB2BC}">
      <text>
        <r>
          <rPr>
            <b/>
            <sz val="9"/>
            <color indexed="81"/>
            <rFont val="Tahoma"/>
            <family val="2"/>
          </rPr>
          <t>John Ferguson:</t>
        </r>
        <r>
          <rPr>
            <sz val="9"/>
            <color indexed="81"/>
            <rFont val="Tahoma"/>
            <family val="2"/>
          </rPr>
          <t xml:space="preserve">
Emphasized wood placement in specific GSUs based on EDT habitat diversity rankings and limiting factors; where potential increase in spawning gravel area was high based on NOAA habitat analysis.</t>
        </r>
      </text>
    </comment>
    <comment ref="O2" authorId="1" shapeId="0" xr:uid="{D26C73E1-5802-41D4-883A-3E327CF393FF}">
      <text>
        <r>
          <rPr>
            <b/>
            <sz val="9"/>
            <color indexed="81"/>
            <rFont val="Tahoma"/>
            <family val="2"/>
          </rPr>
          <t>John Ferguson:</t>
        </r>
        <r>
          <rPr>
            <sz val="9"/>
            <color indexed="81"/>
            <rFont val="Tahoma"/>
            <family val="2"/>
          </rPr>
          <t xml:space="preserve">
Evaluated obstructions in specific GSUs based on EDT limitig factors analysis, # of culverts, review of location and % obstruction based on EDT Webmap; based on this we emphasized or de-emphasized as appropriate.</t>
        </r>
      </text>
    </comment>
    <comment ref="P2" authorId="1" shapeId="0" xr:uid="{740078C9-5888-44CD-BAB6-062C72C8B729}">
      <text>
        <r>
          <rPr>
            <b/>
            <sz val="9"/>
            <color indexed="81"/>
            <rFont val="Tahoma"/>
            <family val="2"/>
          </rPr>
          <t>John Ferguson:</t>
        </r>
        <r>
          <rPr>
            <sz val="9"/>
            <color indexed="81"/>
            <rFont val="Tahoma"/>
            <family val="2"/>
          </rPr>
          <t xml:space="preserve">
Emphasized reconnect/restore floodplain to specific GSUs where floodplain habitat potential was high based on NOAA habitat  analysis and based on visual interpretation of Google maps imagery; reduced emphasis in GSUs that had low floodplain habitat potential based on NOAA habitat modeling.</t>
        </r>
      </text>
    </comment>
    <comment ref="Q2" authorId="1" shapeId="0" xr:uid="{06F849F4-24B2-4756-854D-EE3B56E9ECA2}">
      <text>
        <r>
          <rPr>
            <b/>
            <sz val="9"/>
            <color indexed="81"/>
            <rFont val="Tahoma"/>
            <family val="2"/>
          </rPr>
          <t>John Ferguson:</t>
        </r>
        <r>
          <rPr>
            <sz val="9"/>
            <color indexed="81"/>
            <rFont val="Tahoma"/>
            <family val="2"/>
          </rPr>
          <t xml:space="preserve">
Emphasized riparian restorastion to specific GSUs where EDT and NOAA habitat analysis indicated temperature reduction is needed, temperature reduction potential due to shading was high based on NOAA habitat analysis, and based on visual interpretation of opportunities using Google maps.</t>
        </r>
      </text>
    </comment>
    <comment ref="R2" authorId="1" shapeId="0" xr:uid="{35146BAE-BF18-4941-B166-0044B60458D9}">
      <text>
        <r>
          <rPr>
            <b/>
            <sz val="9"/>
            <color indexed="81"/>
            <rFont val="Tahoma"/>
            <family val="2"/>
          </rPr>
          <t>John Ferguson:</t>
        </r>
        <r>
          <rPr>
            <sz val="9"/>
            <color indexed="81"/>
            <rFont val="Tahoma"/>
            <family val="2"/>
          </rPr>
          <t xml:space="preserve">
Added beaver ponds to specific GSUs where beaver intrinsic potential was high based on NOAA habitat analysis. BIP for bolded "</t>
        </r>
        <r>
          <rPr>
            <b/>
            <sz val="9"/>
            <color indexed="81"/>
            <rFont val="Tahoma"/>
            <family val="2"/>
          </rPr>
          <t>X</t>
        </r>
        <r>
          <rPr>
            <sz val="9"/>
            <color indexed="81"/>
            <rFont val="Tahoma"/>
            <family val="2"/>
          </rPr>
          <t>" is &gt;6 and BIP for non-bolded "x" is 4.5-6.</t>
        </r>
      </text>
    </comment>
    <comment ref="Z2" authorId="2" shapeId="0" xr:uid="{46908F1E-8601-4E95-83D8-48D629777AAA}">
      <text>
        <r>
          <rPr>
            <b/>
            <sz val="9"/>
            <color indexed="81"/>
            <rFont val="Tahoma"/>
            <family val="2"/>
          </rPr>
          <t>pdehaan:</t>
        </r>
        <r>
          <rPr>
            <sz val="9"/>
            <color indexed="81"/>
            <rFont val="Tahoma"/>
            <family val="2"/>
          </rPr>
          <t xml:space="preserve">
Propose getting rid of this column in favor of the following three. Chose those species since they align with the M&amp;AM group and they represent a diversity of habitat needs. </t>
        </r>
      </text>
    </comment>
    <comment ref="P3" authorId="1" shapeId="0" xr:uid="{862FE757-143F-4DA6-B628-A8810EFFF395}">
      <text>
        <r>
          <rPr>
            <b/>
            <sz val="9"/>
            <color indexed="81"/>
            <rFont val="Tahoma"/>
            <family val="2"/>
          </rPr>
          <t>John Ferguson:</t>
        </r>
        <r>
          <rPr>
            <sz val="9"/>
            <color indexed="81"/>
            <rFont val="Tahoma"/>
            <family val="2"/>
          </rPr>
          <t xml:space="preserve">
Merri - reduced to regular emphasis.</t>
        </r>
      </text>
    </comment>
    <comment ref="N4" authorId="1" shapeId="0" xr:uid="{1DDF64DB-9270-44C5-8463-F974AC8B9ED5}">
      <text>
        <r>
          <rPr>
            <b/>
            <sz val="9"/>
            <color indexed="81"/>
            <rFont val="Tahoma"/>
            <family val="2"/>
          </rPr>
          <t>John Ferguson:</t>
        </r>
        <r>
          <rPr>
            <sz val="9"/>
            <color indexed="81"/>
            <rFont val="Tahoma"/>
            <family val="2"/>
          </rPr>
          <t xml:space="preserve">
Merri - increased emphasis.</t>
        </r>
      </text>
    </comment>
    <comment ref="Q12" authorId="1" shapeId="0" xr:uid="{F1C282EB-0CAD-49AE-9ED7-CD1297273069}">
      <text>
        <r>
          <rPr>
            <b/>
            <sz val="9"/>
            <color indexed="81"/>
            <rFont val="Tahoma"/>
            <family val="2"/>
          </rPr>
          <t>John Ferguson:</t>
        </r>
        <r>
          <rPr>
            <sz val="9"/>
            <color indexed="81"/>
            <rFont val="Tahoma"/>
            <family val="2"/>
          </rPr>
          <t xml:space="preserve">
Merri - should this be red??</t>
        </r>
      </text>
    </comment>
    <comment ref="Q13" authorId="1" shapeId="0" xr:uid="{A9678F65-FFD4-4C4E-97FD-338D8E585934}">
      <text>
        <r>
          <rPr>
            <b/>
            <sz val="9"/>
            <color indexed="81"/>
            <rFont val="Tahoma"/>
            <family val="2"/>
          </rPr>
          <t>John Ferguson:</t>
        </r>
        <r>
          <rPr>
            <sz val="9"/>
            <color indexed="81"/>
            <rFont val="Tahoma"/>
            <family val="2"/>
          </rPr>
          <t xml:space="preserve">
Merri - should this be red??</t>
        </r>
      </text>
    </comment>
    <comment ref="P25" authorId="1" shapeId="0" xr:uid="{6F196B7E-2209-4407-A116-336585B696AC}">
      <text>
        <r>
          <rPr>
            <b/>
            <sz val="9"/>
            <color indexed="81"/>
            <rFont val="Tahoma"/>
            <family val="2"/>
          </rPr>
          <t>John Ferguson:</t>
        </r>
        <r>
          <rPr>
            <sz val="9"/>
            <color indexed="81"/>
            <rFont val="Tahoma"/>
            <family val="2"/>
          </rPr>
          <t xml:space="preserve">
Merri - reduced emphasis.</t>
        </r>
      </text>
    </comment>
    <comment ref="Q25" authorId="1" shapeId="0" xr:uid="{022F2D09-0989-446E-AAC3-297024B9CA33}">
      <text>
        <r>
          <rPr>
            <b/>
            <sz val="9"/>
            <color indexed="81"/>
            <rFont val="Tahoma"/>
            <family val="2"/>
          </rPr>
          <t>John Ferguson:</t>
        </r>
        <r>
          <rPr>
            <sz val="9"/>
            <color indexed="81"/>
            <rFont val="Tahoma"/>
            <family val="2"/>
          </rPr>
          <t xml:space="preserve">
Merri - should this be red??</t>
        </r>
      </text>
    </comment>
    <comment ref="P26" authorId="1" shapeId="0" xr:uid="{A2D71813-C654-4C75-ACBC-F5B2E4EC3556}">
      <text>
        <r>
          <rPr>
            <b/>
            <sz val="9"/>
            <color indexed="81"/>
            <rFont val="Tahoma"/>
            <family val="2"/>
          </rPr>
          <t>John Ferguson:</t>
        </r>
        <r>
          <rPr>
            <sz val="9"/>
            <color indexed="81"/>
            <rFont val="Tahoma"/>
            <family val="2"/>
          </rPr>
          <t xml:space="preserve">
Merri - reduced emphasis.</t>
        </r>
      </text>
    </comment>
    <comment ref="R26" authorId="1" shapeId="0" xr:uid="{2AF26D60-6396-4CC3-B9BF-685BFD072249}">
      <text>
        <r>
          <rPr>
            <b/>
            <sz val="9"/>
            <color indexed="81"/>
            <rFont val="Tahoma"/>
            <family val="2"/>
          </rPr>
          <t>John Ferguson:</t>
        </r>
        <r>
          <rPr>
            <sz val="9"/>
            <color indexed="81"/>
            <rFont val="Tahoma"/>
            <family val="2"/>
          </rPr>
          <t xml:space="preserve">
Merri - reduced to regular emphasis.</t>
        </r>
      </text>
    </comment>
    <comment ref="Q32" authorId="1" shapeId="0" xr:uid="{0D094D2D-CE58-4D32-9BE5-D1657C157572}">
      <text>
        <r>
          <rPr>
            <b/>
            <sz val="9"/>
            <color indexed="81"/>
            <rFont val="Tahoma"/>
            <family val="2"/>
          </rPr>
          <t>John Ferguson:</t>
        </r>
        <r>
          <rPr>
            <sz val="9"/>
            <color indexed="81"/>
            <rFont val="Tahoma"/>
            <family val="2"/>
          </rPr>
          <t xml:space="preserve">
Merri - reduced emphasis.</t>
        </r>
      </text>
    </comment>
    <comment ref="Q39" authorId="1" shapeId="0" xr:uid="{BB1FCE10-0EE2-4856-80B3-037A935A8303}">
      <text>
        <r>
          <rPr>
            <b/>
            <sz val="9"/>
            <color indexed="81"/>
            <rFont val="Tahoma"/>
            <family val="2"/>
          </rPr>
          <t>John Ferguson:</t>
        </r>
        <r>
          <rPr>
            <sz val="9"/>
            <color indexed="81"/>
            <rFont val="Tahoma"/>
            <family val="2"/>
          </rPr>
          <t xml:space="preserve">
Merri - should this be red??</t>
        </r>
      </text>
    </comment>
    <comment ref="Q40" authorId="1" shapeId="0" xr:uid="{6599DE85-612D-44D3-9327-B30F3D9C2C54}">
      <text>
        <r>
          <rPr>
            <b/>
            <sz val="9"/>
            <color indexed="81"/>
            <rFont val="Tahoma"/>
            <family val="2"/>
          </rPr>
          <t>John Ferguson:</t>
        </r>
        <r>
          <rPr>
            <sz val="9"/>
            <color indexed="81"/>
            <rFont val="Tahoma"/>
            <family val="2"/>
          </rPr>
          <t xml:space="preserve">
Merri - should this be red??</t>
        </r>
      </text>
    </comment>
    <comment ref="Q41" authorId="1" shapeId="0" xr:uid="{DE7941C6-B749-407A-8EB9-5DAD188CDFCF}">
      <text>
        <r>
          <rPr>
            <b/>
            <sz val="9"/>
            <color indexed="81"/>
            <rFont val="Tahoma"/>
            <family val="2"/>
          </rPr>
          <t>John Ferguson:</t>
        </r>
        <r>
          <rPr>
            <sz val="9"/>
            <color indexed="81"/>
            <rFont val="Tahoma"/>
            <family val="2"/>
          </rPr>
          <t xml:space="preserve">
Merri - should this be red??</t>
        </r>
      </text>
    </comment>
    <comment ref="N46" authorId="1" shapeId="0" xr:uid="{91743BA7-152A-4E92-ACD1-977F5EDFC74F}">
      <text>
        <r>
          <rPr>
            <b/>
            <sz val="9"/>
            <color indexed="81"/>
            <rFont val="Tahoma"/>
            <family val="2"/>
          </rPr>
          <t>John Ferguson:</t>
        </r>
        <r>
          <rPr>
            <sz val="9"/>
            <color indexed="81"/>
            <rFont val="Tahoma"/>
            <family val="2"/>
          </rPr>
          <t xml:space="preserve">
Merri - increased emphasis.</t>
        </r>
      </text>
    </comment>
    <comment ref="Q46" authorId="1" shapeId="0" xr:uid="{030F9680-A84D-4D4C-8E4F-BA0F961B2C3B}">
      <text>
        <r>
          <rPr>
            <b/>
            <sz val="9"/>
            <color indexed="81"/>
            <rFont val="Tahoma"/>
            <family val="2"/>
          </rPr>
          <t>John Ferguson:</t>
        </r>
        <r>
          <rPr>
            <sz val="9"/>
            <color indexed="81"/>
            <rFont val="Tahoma"/>
            <family val="2"/>
          </rPr>
          <t xml:space="preserve">
Merri - increased emphasis.</t>
        </r>
      </text>
    </comment>
    <comment ref="R69" authorId="1" shapeId="0" xr:uid="{67D27C89-E8E2-4E6B-BFEF-539C18B75AED}">
      <text>
        <r>
          <rPr>
            <b/>
            <sz val="9"/>
            <color indexed="81"/>
            <rFont val="Tahoma"/>
            <family val="2"/>
          </rPr>
          <t>John Ferguson:</t>
        </r>
        <r>
          <rPr>
            <sz val="9"/>
            <color indexed="81"/>
            <rFont val="Tahoma"/>
            <family val="2"/>
          </rPr>
          <t xml:space="preserve">
Merri - add beaver ponds and bold.</t>
        </r>
      </text>
    </comment>
    <comment ref="R70" authorId="1" shapeId="0" xr:uid="{4F5C5FF7-A2DE-4B34-8196-EBDA86CF7953}">
      <text>
        <r>
          <rPr>
            <b/>
            <sz val="9"/>
            <color indexed="81"/>
            <rFont val="Tahoma"/>
            <family val="2"/>
          </rPr>
          <t>John Ferguson:</t>
        </r>
        <r>
          <rPr>
            <sz val="9"/>
            <color indexed="81"/>
            <rFont val="Tahoma"/>
            <family val="2"/>
          </rPr>
          <t xml:space="preserve">
Merri - added beaver ponds; regular emphasis.</t>
        </r>
      </text>
    </comment>
    <comment ref="N90" authorId="1" shapeId="0" xr:uid="{0534C146-3B87-47EA-8C42-873E842F7463}">
      <text>
        <r>
          <rPr>
            <b/>
            <sz val="9"/>
            <color indexed="81"/>
            <rFont val="Tahoma"/>
            <family val="2"/>
          </rPr>
          <t>John Ferguson:</t>
        </r>
        <r>
          <rPr>
            <sz val="9"/>
            <color indexed="81"/>
            <rFont val="Tahoma"/>
            <family val="2"/>
          </rPr>
          <t xml:space="preserve">
Merri - we ncreased large wood emphasis.</t>
        </r>
      </text>
    </comment>
    <comment ref="R97" authorId="1" shapeId="0" xr:uid="{1E41C5D1-41BA-4207-B37E-3DBA02B8DBFA}">
      <text>
        <r>
          <rPr>
            <b/>
            <sz val="9"/>
            <color indexed="81"/>
            <rFont val="Tahoma"/>
            <family val="2"/>
          </rPr>
          <t>John Ferguson:</t>
        </r>
        <r>
          <rPr>
            <sz val="9"/>
            <color indexed="81"/>
            <rFont val="Tahoma"/>
            <family val="2"/>
          </rPr>
          <t xml:space="preserve">
Merri - added beaver ponds to Rock Cr GSU upon review.</t>
        </r>
      </text>
    </comment>
    <comment ref="P119" authorId="1" shapeId="0" xr:uid="{F1FDE2B5-CF68-4026-82D7-684AEA16D87F}">
      <text>
        <r>
          <rPr>
            <b/>
            <sz val="9"/>
            <color indexed="81"/>
            <rFont val="Tahoma"/>
            <family val="2"/>
          </rPr>
          <t>John Ferguson:</t>
        </r>
        <r>
          <rPr>
            <sz val="9"/>
            <color indexed="81"/>
            <rFont val="Tahoma"/>
            <family val="2"/>
          </rPr>
          <t xml:space="preserve">
Merri - we increased emphasis compared to earlier spreadsheet.</t>
        </r>
      </text>
    </comment>
    <comment ref="P120" authorId="1" shapeId="0" xr:uid="{A9202509-B0C2-44A4-B704-EEF7AFC78486}">
      <text>
        <r>
          <rPr>
            <b/>
            <sz val="9"/>
            <color indexed="81"/>
            <rFont val="Tahoma"/>
            <family val="2"/>
          </rPr>
          <t>John Ferguson:</t>
        </r>
        <r>
          <rPr>
            <sz val="9"/>
            <color indexed="81"/>
            <rFont val="Tahoma"/>
            <family val="2"/>
          </rPr>
          <t xml:space="preserve">
Merri - increased emphasis compared to earlier spreadsheet.</t>
        </r>
      </text>
    </comment>
    <comment ref="P134" authorId="1" shapeId="0" xr:uid="{5DAA8961-2A3E-4341-A83A-7345B3474109}">
      <text>
        <r>
          <rPr>
            <b/>
            <sz val="9"/>
            <color indexed="81"/>
            <rFont val="Tahoma"/>
            <family val="2"/>
          </rPr>
          <t>John Ferguson:</t>
        </r>
        <r>
          <rPr>
            <sz val="9"/>
            <color indexed="81"/>
            <rFont val="Tahoma"/>
            <family val="2"/>
          </rPr>
          <t xml:space="preserve">
Merri - updated this and increased emphasis.</t>
        </r>
      </text>
    </comment>
    <comment ref="O136" authorId="1" shapeId="0" xr:uid="{F789ECF2-F2F2-46CD-A891-8598EFC4D15C}">
      <text>
        <r>
          <rPr>
            <b/>
            <sz val="9"/>
            <color indexed="81"/>
            <rFont val="Tahoma"/>
            <family val="2"/>
          </rPr>
          <t>John Ferguson:</t>
        </r>
        <r>
          <rPr>
            <sz val="9"/>
            <color indexed="81"/>
            <rFont val="Tahoma"/>
            <family val="2"/>
          </rPr>
          <t xml:space="preserve">
Merri - removed obstructions altogether due to there being none.</t>
        </r>
      </text>
    </comment>
    <comment ref="N137" authorId="1" shapeId="0" xr:uid="{E93EF6BB-D6F6-4C1F-AD77-319FDD9CFDC2}">
      <text>
        <r>
          <rPr>
            <b/>
            <sz val="9"/>
            <color indexed="81"/>
            <rFont val="Tahoma"/>
            <family val="2"/>
          </rPr>
          <t>John Ferguson:</t>
        </r>
        <r>
          <rPr>
            <sz val="9"/>
            <color indexed="81"/>
            <rFont val="Tahoma"/>
            <family val="2"/>
          </rPr>
          <t xml:space="preserve">
Merri - we ncreased large wood emphasis.</t>
        </r>
      </text>
    </comment>
    <comment ref="O137" authorId="1" shapeId="0" xr:uid="{0A08715F-96BA-48F6-A70C-F11311B8E1C5}">
      <text>
        <r>
          <rPr>
            <b/>
            <sz val="9"/>
            <color indexed="81"/>
            <rFont val="Tahoma"/>
            <family val="2"/>
          </rPr>
          <t>John Ferguson:</t>
        </r>
        <r>
          <rPr>
            <sz val="9"/>
            <color indexed="81"/>
            <rFont val="Tahoma"/>
            <family val="2"/>
          </rPr>
          <t xml:space="preserve">
Merri - removed obstructions altogether due to there being none.</t>
        </r>
      </text>
    </comment>
    <comment ref="O138" authorId="1" shapeId="0" xr:uid="{6EF76C2B-D666-4D95-8693-2DA675B87748}">
      <text>
        <r>
          <rPr>
            <b/>
            <sz val="9"/>
            <color indexed="81"/>
            <rFont val="Tahoma"/>
            <family val="2"/>
          </rPr>
          <t>John Ferguson:</t>
        </r>
        <r>
          <rPr>
            <sz val="9"/>
            <color indexed="81"/>
            <rFont val="Tahoma"/>
            <family val="2"/>
          </rPr>
          <t xml:space="preserve">
Merri - removed obstructions altogether due to there being none.</t>
        </r>
      </text>
    </comment>
    <comment ref="P138" authorId="1" shapeId="0" xr:uid="{DC6746B1-E1F7-4BDB-9086-75E71C086DD0}">
      <text>
        <r>
          <rPr>
            <b/>
            <sz val="9"/>
            <color indexed="81"/>
            <rFont val="Tahoma"/>
            <family val="2"/>
          </rPr>
          <t>John Ferguson:</t>
        </r>
        <r>
          <rPr>
            <sz val="9"/>
            <color indexed="81"/>
            <rFont val="Tahoma"/>
            <family val="2"/>
          </rPr>
          <t xml:space="preserve">
Merri - deleted FP reconnection due to review and lack of potential; very confined.</t>
        </r>
      </text>
    </comment>
    <comment ref="O139" authorId="1" shapeId="0" xr:uid="{31425748-ED93-4BEF-8D6A-D2ACE4C522E9}">
      <text>
        <r>
          <rPr>
            <b/>
            <sz val="9"/>
            <color indexed="81"/>
            <rFont val="Tahoma"/>
            <family val="2"/>
          </rPr>
          <t>John Ferguson:</t>
        </r>
        <r>
          <rPr>
            <sz val="9"/>
            <color indexed="81"/>
            <rFont val="Tahoma"/>
            <family val="2"/>
          </rPr>
          <t xml:space="preserve">
Merri - removed obstructions altogether due to there being none.</t>
        </r>
      </text>
    </comment>
    <comment ref="P139" authorId="1" shapeId="0" xr:uid="{810835BD-23D5-45D4-BADF-10F3BC94F655}">
      <text>
        <r>
          <rPr>
            <b/>
            <sz val="9"/>
            <color indexed="81"/>
            <rFont val="Tahoma"/>
            <family val="2"/>
          </rPr>
          <t>John Ferguson:</t>
        </r>
        <r>
          <rPr>
            <sz val="9"/>
            <color indexed="81"/>
            <rFont val="Tahoma"/>
            <family val="2"/>
          </rPr>
          <t xml:space="preserve">
Merri - deleted FP reconnection due to review and lack of potential; very confined.</t>
        </r>
      </text>
    </comment>
    <comment ref="O140" authorId="1" shapeId="0" xr:uid="{4ECDED1F-9DC9-481E-9D13-37AAFB32A2CC}">
      <text>
        <r>
          <rPr>
            <b/>
            <sz val="9"/>
            <color indexed="81"/>
            <rFont val="Tahoma"/>
            <family val="2"/>
          </rPr>
          <t>John Ferguson:</t>
        </r>
        <r>
          <rPr>
            <sz val="9"/>
            <color indexed="81"/>
            <rFont val="Tahoma"/>
            <family val="2"/>
          </rPr>
          <t xml:space="preserve">
Merri - removed obstructions altogether due to there being none.</t>
        </r>
      </text>
    </comment>
    <comment ref="O141" authorId="1" shapeId="0" xr:uid="{DE3D7C1C-0F4E-4096-9ED6-34447EF5219D}">
      <text>
        <r>
          <rPr>
            <b/>
            <sz val="9"/>
            <color indexed="81"/>
            <rFont val="Tahoma"/>
            <family val="2"/>
          </rPr>
          <t>John Ferguson:</t>
        </r>
        <r>
          <rPr>
            <sz val="9"/>
            <color indexed="81"/>
            <rFont val="Tahoma"/>
            <family val="2"/>
          </rPr>
          <t xml:space="preserve">
Merri - removed obstructions altogether due to there being none.</t>
        </r>
      </text>
    </comment>
    <comment ref="O142" authorId="1" shapeId="0" xr:uid="{1A48D0EC-704D-4A08-92A4-5F781E732616}">
      <text>
        <r>
          <rPr>
            <b/>
            <sz val="9"/>
            <color indexed="81"/>
            <rFont val="Tahoma"/>
            <family val="2"/>
          </rPr>
          <t>John Ferguson:</t>
        </r>
        <r>
          <rPr>
            <sz val="9"/>
            <color indexed="81"/>
            <rFont val="Tahoma"/>
            <family val="2"/>
          </rPr>
          <t xml:space="preserve">
Merri - removed obstructions altogether due to there being none.</t>
        </r>
      </text>
    </comment>
    <comment ref="N154" authorId="1" shapeId="0" xr:uid="{AF5094FF-EA33-4FF0-ADC6-A65C3785E9CE}">
      <text>
        <r>
          <rPr>
            <b/>
            <sz val="9"/>
            <color indexed="81"/>
            <rFont val="Tahoma"/>
            <family val="2"/>
          </rPr>
          <t>John Ferguson:</t>
        </r>
        <r>
          <rPr>
            <sz val="9"/>
            <color indexed="81"/>
            <rFont val="Tahoma"/>
            <family val="2"/>
          </rPr>
          <t xml:space="preserve">
Merri - we ncreased large wood emphasis.</t>
        </r>
      </text>
    </comment>
    <comment ref="R155" authorId="1" shapeId="0" xr:uid="{69BF0D37-949D-4AC4-BDA9-445E9BF26F5B}">
      <text>
        <r>
          <rPr>
            <b/>
            <sz val="9"/>
            <color indexed="81"/>
            <rFont val="Tahoma"/>
            <family val="2"/>
          </rPr>
          <t>John Ferguson:</t>
        </r>
        <r>
          <rPr>
            <sz val="9"/>
            <color indexed="81"/>
            <rFont val="Tahoma"/>
            <family val="2"/>
          </rPr>
          <t xml:space="preserve">
Merri - we ncreased large wood emphasis.</t>
        </r>
      </text>
    </comment>
    <comment ref="N156" authorId="1" shapeId="0" xr:uid="{64304560-9B09-4209-9C69-117197217F21}">
      <text>
        <r>
          <rPr>
            <b/>
            <sz val="9"/>
            <color indexed="81"/>
            <rFont val="Tahoma"/>
            <family val="2"/>
          </rPr>
          <t>John Ferguson:</t>
        </r>
        <r>
          <rPr>
            <sz val="9"/>
            <color indexed="81"/>
            <rFont val="Tahoma"/>
            <family val="2"/>
          </rPr>
          <t xml:space="preserve">
Merri - we ncreased large wood emphasis.</t>
        </r>
      </text>
    </comment>
    <comment ref="O156" authorId="1" shapeId="0" xr:uid="{CA22F559-96E4-4772-88D6-37D9893F17FC}">
      <text>
        <r>
          <rPr>
            <b/>
            <sz val="9"/>
            <color indexed="81"/>
            <rFont val="Tahoma"/>
            <family val="2"/>
          </rPr>
          <t>John Ferguson:</t>
        </r>
        <r>
          <rPr>
            <sz val="9"/>
            <color indexed="81"/>
            <rFont val="Tahoma"/>
            <family val="2"/>
          </rPr>
          <t xml:space="preserve">
Merri - removed obstructions altogether due to there being none.</t>
        </r>
      </text>
    </comment>
    <comment ref="P156" authorId="1" shapeId="0" xr:uid="{C2D9A89D-3449-4AF5-AA6E-9132C3FC43A2}">
      <text>
        <r>
          <rPr>
            <b/>
            <sz val="9"/>
            <color indexed="81"/>
            <rFont val="Tahoma"/>
            <family val="2"/>
          </rPr>
          <t>John Ferguson:</t>
        </r>
        <r>
          <rPr>
            <sz val="9"/>
            <color indexed="81"/>
            <rFont val="Tahoma"/>
            <family val="2"/>
          </rPr>
          <t xml:space="preserve">
Merri - updated emphasis.</t>
        </r>
      </text>
    </comment>
    <comment ref="O159" authorId="1" shapeId="0" xr:uid="{57010B57-6AC2-444E-B766-85521E7458A3}">
      <text>
        <r>
          <rPr>
            <b/>
            <sz val="9"/>
            <color indexed="81"/>
            <rFont val="Tahoma"/>
            <family val="2"/>
          </rPr>
          <t>John Ferguson:</t>
        </r>
        <r>
          <rPr>
            <sz val="9"/>
            <color indexed="81"/>
            <rFont val="Tahoma"/>
            <family val="2"/>
          </rPr>
          <t xml:space="preserve">
Merri - removed obstructions altogether due to there being none.</t>
        </r>
      </text>
    </comment>
  </commentList>
</comments>
</file>

<file path=xl/sharedStrings.xml><?xml version="1.0" encoding="utf-8"?>
<sst xmlns="http://schemas.openxmlformats.org/spreadsheetml/2006/main" count="4664" uniqueCount="862">
  <si>
    <t>Lower Skookumchuck</t>
  </si>
  <si>
    <t>Lower Newaukum</t>
  </si>
  <si>
    <t>SF Newaukum</t>
  </si>
  <si>
    <t>Lower Satsop Mainstem</t>
  </si>
  <si>
    <t>Lower EF Satsop</t>
  </si>
  <si>
    <t>Lower MF Satsop</t>
  </si>
  <si>
    <t>Lower WF Satsop</t>
  </si>
  <si>
    <t>Lower Wynoochee</t>
  </si>
  <si>
    <t>Middle Wynoochee</t>
  </si>
  <si>
    <t>Lower Humptulips</t>
  </si>
  <si>
    <t>Middle Humptulips</t>
  </si>
  <si>
    <t>WF Humptulips</t>
  </si>
  <si>
    <t>EF Humptulips</t>
  </si>
  <si>
    <t>Lower Wishkah</t>
  </si>
  <si>
    <t>NF Newaukum</t>
  </si>
  <si>
    <t>Chehalis above Crim</t>
  </si>
  <si>
    <t>Lower SF Chehalis</t>
  </si>
  <si>
    <t>Upper WF Satsop</t>
  </si>
  <si>
    <t>EF Chehalis</t>
  </si>
  <si>
    <t>Stillman Creek</t>
  </si>
  <si>
    <t>Lower Chehalis, Satsop to Porter</t>
  </si>
  <si>
    <t>Chehalis RB Falls to Crim</t>
  </si>
  <si>
    <t>Lower Chehalis, Porter to Black</t>
  </si>
  <si>
    <t>Lower Chehalis, Black to Skook</t>
  </si>
  <si>
    <t>Upper MF Satsop</t>
  </si>
  <si>
    <t>WF Chehalis</t>
  </si>
  <si>
    <t>Dempsey Creek</t>
  </si>
  <si>
    <t>Upper SF Chehalis</t>
  </si>
  <si>
    <t>Upper EF Satsop</t>
  </si>
  <si>
    <t>Upper Wishkah</t>
  </si>
  <si>
    <t>EF Hoquiam</t>
  </si>
  <si>
    <t>Willapa Hills EDR</t>
  </si>
  <si>
    <t>Olympic Mountains EDR</t>
  </si>
  <si>
    <t>Lower Black River</t>
  </si>
  <si>
    <t>Upper Black River</t>
  </si>
  <si>
    <t>Middle Chehalis, SF to RBF</t>
  </si>
  <si>
    <t>Grays Harbor Tributaries EDR</t>
  </si>
  <si>
    <t>Cascade Mountains EDR</t>
  </si>
  <si>
    <t>Black Hills EDR</t>
  </si>
  <si>
    <t>Black River EDR</t>
  </si>
  <si>
    <t>Central Lowlands EDR</t>
  </si>
  <si>
    <t>Middle Chehalis, Newaukum to SF</t>
  </si>
  <si>
    <t xml:space="preserve">SUM </t>
  </si>
  <si>
    <t>Length w/ Floodplain (miles)</t>
  </si>
  <si>
    <t>Length in Managed Forest (miles)</t>
  </si>
  <si>
    <t>Proposed Protection/ Restoration (miles)</t>
  </si>
  <si>
    <t>Place Large Wood</t>
  </si>
  <si>
    <t>Remove Fish Passage Barriers</t>
  </si>
  <si>
    <t>Reconnect/ Restore Floodplain</t>
  </si>
  <si>
    <t>Riparian Restoration</t>
  </si>
  <si>
    <t>x</t>
  </si>
  <si>
    <t>Notes:</t>
  </si>
  <si>
    <t>Lower WF Satsop Tribs</t>
  </si>
  <si>
    <t>Canyon River</t>
  </si>
  <si>
    <t>Big Creek (UC)</t>
  </si>
  <si>
    <t>Middle Chehalis, Skook to Newaukum</t>
  </si>
  <si>
    <t>Restoration actions that will be implemented for each unit are:</t>
  </si>
  <si>
    <t>Length of Primary Stream (miles)*</t>
  </si>
  <si>
    <t>This action will be implemented in the short term; large wood and floodplain provide short-term benefits, floodplain and riparian provide long-term benefits</t>
  </si>
  <si>
    <t>All fish passage barriers removed in the entire GSU</t>
  </si>
  <si>
    <t>1. Total GSU length includes tributaries, only primary creek included for proposed restoration mileage</t>
  </si>
  <si>
    <t>2. Upper Wynoochee River below falls at RM 58 included for proposed restoration</t>
  </si>
  <si>
    <t>3. Total GSU length includes tributaries, included Cedar and Sherman Creek for proposed restoration mileage</t>
  </si>
  <si>
    <t>* Column D is the length used for calculating proposed protection/restoration miles (generally the length of the primary stream in the unit)</t>
  </si>
  <si>
    <t>This action will not be implemented, but will result from natural regrowth of the riparian zone in managed forests  in the long-term</t>
  </si>
  <si>
    <t>County</t>
  </si>
  <si>
    <t>Grays Harbor</t>
  </si>
  <si>
    <t>Mason</t>
  </si>
  <si>
    <t>Large</t>
  </si>
  <si>
    <t>Med</t>
  </si>
  <si>
    <t>Small</t>
  </si>
  <si>
    <t>Lewis</t>
  </si>
  <si>
    <t>Cowlitz</t>
  </si>
  <si>
    <t>Thurston</t>
  </si>
  <si>
    <t>Area of GSU (acres)</t>
  </si>
  <si>
    <t>Restoration Actions</t>
  </si>
  <si>
    <t>Stream Size Class</t>
  </si>
  <si>
    <t>Percent of GSU Primary River Length Proposed for Restoration</t>
  </si>
  <si>
    <t>Sp. Chinook</t>
  </si>
  <si>
    <t>Fall Chinook</t>
  </si>
  <si>
    <t>Coho</t>
  </si>
  <si>
    <t>Chum</t>
  </si>
  <si>
    <t>Steelhead</t>
  </si>
  <si>
    <t>Beaver</t>
  </si>
  <si>
    <t>Species or Groupings</t>
  </si>
  <si>
    <t>Western Toad</t>
  </si>
  <si>
    <t>Non-Salmon Fishes</t>
  </si>
  <si>
    <t>Red Legged Frog</t>
  </si>
  <si>
    <t>Western Ridged Mussel</t>
  </si>
  <si>
    <t>Estuary EDR</t>
  </si>
  <si>
    <t>Middle and Lower Chehalis River EDRs</t>
  </si>
  <si>
    <t>Chehalis River Tidal Zone</t>
  </si>
  <si>
    <t>Andrews Creek</t>
  </si>
  <si>
    <t>Elk River</t>
  </si>
  <si>
    <t>Charley Creek</t>
  </si>
  <si>
    <t>Newskah Creek</t>
  </si>
  <si>
    <t>Chapin Creek</t>
  </si>
  <si>
    <t>Stafford Creek</t>
  </si>
  <si>
    <t>O'Leary Creek Tribs</t>
  </si>
  <si>
    <t>Redman Slough</t>
  </si>
  <si>
    <t>Deep Creek (Hump)</t>
  </si>
  <si>
    <t>MF Newaukum</t>
  </si>
  <si>
    <t>SF Newaukum Tribs</t>
  </si>
  <si>
    <t>NF Newaukum Tribs</t>
  </si>
  <si>
    <t>MF Newaukum Tribs</t>
  </si>
  <si>
    <t>Lower Newaukum Tribs</t>
  </si>
  <si>
    <t>Chenois Creek</t>
  </si>
  <si>
    <t>Grass Creek</t>
  </si>
  <si>
    <t>Gillis Slough</t>
  </si>
  <si>
    <t>Kurtz Slough</t>
  </si>
  <si>
    <t>Campbell Slough</t>
  </si>
  <si>
    <t>Lower Humptulips Tribs</t>
  </si>
  <si>
    <t>Middle Humptulips Tribs</t>
  </si>
  <si>
    <t>EF Humptulips Tribs</t>
  </si>
  <si>
    <t>WF Humptulips Tribs</t>
  </si>
  <si>
    <t>Grouse Creek</t>
  </si>
  <si>
    <t>Rainbow Creek</t>
  </si>
  <si>
    <t>Donkey Creek</t>
  </si>
  <si>
    <t>Lower Hoquiam</t>
  </si>
  <si>
    <t>Little Hoquiam</t>
  </si>
  <si>
    <t>WF Hoquiam</t>
  </si>
  <si>
    <t>MF Hoquiam</t>
  </si>
  <si>
    <t>EF Hoquiam Tribs</t>
  </si>
  <si>
    <t>WF Hoquiam Tribs</t>
  </si>
  <si>
    <t>MF Hoquiam Tribs</t>
  </si>
  <si>
    <t>Fry Creek</t>
  </si>
  <si>
    <t>Harbor Trib 2002</t>
  </si>
  <si>
    <t>Harbor Trib 2001</t>
  </si>
  <si>
    <t>Lower Wishkah Tribs</t>
  </si>
  <si>
    <t>Upper Wishkah Tribs</t>
  </si>
  <si>
    <t>EF Wishkah</t>
  </si>
  <si>
    <t>WF Wishkah</t>
  </si>
  <si>
    <t>EF Wishkah Tribs</t>
  </si>
  <si>
    <r>
      <t>Stevens Creek</t>
    </r>
    <r>
      <rPr>
        <b/>
        <vertAlign val="superscript"/>
        <sz val="11"/>
        <color theme="1"/>
        <rFont val="Calibri"/>
        <family val="2"/>
        <scheme val="minor"/>
      </rPr>
      <t>1</t>
    </r>
  </si>
  <si>
    <r>
      <t>Johns River</t>
    </r>
    <r>
      <rPr>
        <b/>
        <vertAlign val="superscript"/>
        <sz val="11"/>
        <color theme="1"/>
        <rFont val="Calibri"/>
        <family val="2"/>
        <scheme val="minor"/>
      </rPr>
      <t>1</t>
    </r>
  </si>
  <si>
    <t>WF Wishkah Tribs</t>
  </si>
  <si>
    <t>Lower Wynoochee Tribs</t>
  </si>
  <si>
    <t>Middle Wynoochee Tribs</t>
  </si>
  <si>
    <t>Carter Creek</t>
  </si>
  <si>
    <t>Shaffer Creek</t>
  </si>
  <si>
    <t>Big Creek</t>
  </si>
  <si>
    <r>
      <t>Decker Creek</t>
    </r>
    <r>
      <rPr>
        <b/>
        <vertAlign val="superscript"/>
        <sz val="11"/>
        <rFont val="Calibri"/>
        <family val="2"/>
        <scheme val="minor"/>
      </rPr>
      <t>1</t>
    </r>
  </si>
  <si>
    <r>
      <t>Bingham Creek</t>
    </r>
    <r>
      <rPr>
        <b/>
        <vertAlign val="superscript"/>
        <sz val="11"/>
        <rFont val="Calibri"/>
        <family val="2"/>
        <scheme val="minor"/>
      </rPr>
      <t>1</t>
    </r>
  </si>
  <si>
    <r>
      <t>Dry Run Creek</t>
    </r>
    <r>
      <rPr>
        <b/>
        <vertAlign val="superscript"/>
        <sz val="11"/>
        <rFont val="Calibri"/>
        <family val="2"/>
        <scheme val="minor"/>
      </rPr>
      <t>1</t>
    </r>
  </si>
  <si>
    <r>
      <t>Black Creek (Wyn)</t>
    </r>
    <r>
      <rPr>
        <b/>
        <vertAlign val="superscript"/>
        <sz val="11"/>
        <rFont val="Calibri"/>
        <family val="2"/>
        <scheme val="minor"/>
      </rPr>
      <t>1</t>
    </r>
  </si>
  <si>
    <t>Lower Satsop Tribs</t>
  </si>
  <si>
    <t>Lower EF Satop Tribs</t>
  </si>
  <si>
    <t>Lower MF Satsop Tribs</t>
  </si>
  <si>
    <t>Upper MF Satsop Tribs</t>
  </si>
  <si>
    <t>Upper WF Satsop Tribs</t>
  </si>
  <si>
    <t>Upper EF Satsop Tribs</t>
  </si>
  <si>
    <t>Cook Creek</t>
  </si>
  <si>
    <t>Elizabeth Creek</t>
  </si>
  <si>
    <t>Fuller Creek</t>
  </si>
  <si>
    <t>Workman Creek</t>
  </si>
  <si>
    <t>Delezene Creek</t>
  </si>
  <si>
    <t>LB Trib 0520</t>
  </si>
  <si>
    <t>Gaddis Creek</t>
  </si>
  <si>
    <t>Gibson Creek</t>
  </si>
  <si>
    <r>
      <t>Lincoln Creek</t>
    </r>
    <r>
      <rPr>
        <b/>
        <vertAlign val="superscript"/>
        <sz val="11"/>
        <color theme="1"/>
        <rFont val="Calibri"/>
        <family val="2"/>
        <scheme val="minor"/>
      </rPr>
      <t>1</t>
    </r>
  </si>
  <si>
    <r>
      <t>Garrard Creek</t>
    </r>
    <r>
      <rPr>
        <b/>
        <vertAlign val="superscript"/>
        <sz val="11"/>
        <color theme="1"/>
        <rFont val="Calibri"/>
        <family val="2"/>
        <scheme val="minor"/>
      </rPr>
      <t>1</t>
    </r>
  </si>
  <si>
    <r>
      <t>Rock Creek</t>
    </r>
    <r>
      <rPr>
        <b/>
        <vertAlign val="superscript"/>
        <sz val="11"/>
        <color theme="1"/>
        <rFont val="Calibri"/>
        <family val="2"/>
        <scheme val="minor"/>
      </rPr>
      <t>1</t>
    </r>
  </si>
  <si>
    <t>Davis Creek</t>
  </si>
  <si>
    <t>Independence Creek</t>
  </si>
  <si>
    <t>Scammon Creek</t>
  </si>
  <si>
    <t>Mill Creek</t>
  </si>
  <si>
    <t>Coal Creek</t>
  </si>
  <si>
    <t>Nicholson Creek</t>
  </si>
  <si>
    <r>
      <t>Bunker Creek</t>
    </r>
    <r>
      <rPr>
        <b/>
        <vertAlign val="superscript"/>
        <sz val="11"/>
        <color theme="1"/>
        <rFont val="Calibri"/>
        <family val="2"/>
        <scheme val="minor"/>
      </rPr>
      <t>1</t>
    </r>
  </si>
  <si>
    <t>Garret Creek</t>
  </si>
  <si>
    <t>Dell Creek</t>
  </si>
  <si>
    <t>Marcuson Creek</t>
  </si>
  <si>
    <t>Capps Creek</t>
  </si>
  <si>
    <t>Dunn Creek</t>
  </si>
  <si>
    <t>Newman-Vance Creek</t>
  </si>
  <si>
    <r>
      <t>Cloquallum Creek</t>
    </r>
    <r>
      <rPr>
        <b/>
        <vertAlign val="superscript"/>
        <sz val="11"/>
        <rFont val="Calibri"/>
        <family val="2"/>
        <scheme val="minor"/>
      </rPr>
      <t>1</t>
    </r>
  </si>
  <si>
    <t>LB Trib 2224</t>
  </si>
  <si>
    <t>Mox Chehalis Creek</t>
  </si>
  <si>
    <t>Black Hill Tribs</t>
  </si>
  <si>
    <r>
      <t>Porter Creek</t>
    </r>
    <r>
      <rPr>
        <b/>
        <vertAlign val="superscript"/>
        <sz val="11"/>
        <rFont val="Calibri"/>
        <family val="2"/>
        <scheme val="minor"/>
      </rPr>
      <t>1</t>
    </r>
  </si>
  <si>
    <r>
      <t>Cedar Creek</t>
    </r>
    <r>
      <rPr>
        <b/>
        <vertAlign val="superscript"/>
        <sz val="11"/>
        <rFont val="Calibri"/>
        <family val="2"/>
        <scheme val="minor"/>
      </rPr>
      <t>3</t>
    </r>
  </si>
  <si>
    <t>Harris Creek</t>
  </si>
  <si>
    <t>Lower Black River Tribs</t>
  </si>
  <si>
    <r>
      <t>Beaver Creek</t>
    </r>
    <r>
      <rPr>
        <b/>
        <vertAlign val="superscript"/>
        <sz val="11"/>
        <color theme="1"/>
        <rFont val="Calibri"/>
        <family val="2"/>
        <scheme val="minor"/>
      </rPr>
      <t>1</t>
    </r>
  </si>
  <si>
    <r>
      <t>Scatter Creek</t>
    </r>
    <r>
      <rPr>
        <b/>
        <vertAlign val="superscript"/>
        <sz val="11"/>
        <color theme="1"/>
        <rFont val="Calibri"/>
        <family val="2"/>
        <scheme val="minor"/>
      </rPr>
      <t>1</t>
    </r>
  </si>
  <si>
    <t>Upper Black River Tribs</t>
  </si>
  <si>
    <r>
      <t>Waddell Creek</t>
    </r>
    <r>
      <rPr>
        <b/>
        <vertAlign val="superscript"/>
        <sz val="11"/>
        <color theme="1"/>
        <rFont val="Calibri"/>
        <family val="2"/>
        <scheme val="minor"/>
      </rPr>
      <t>1</t>
    </r>
  </si>
  <si>
    <t>Prairie Creek</t>
  </si>
  <si>
    <t>RB Trib 2286</t>
  </si>
  <si>
    <t>Skookumchuck Tribs</t>
  </si>
  <si>
    <t>China Creek</t>
  </si>
  <si>
    <t>Dillenbaugh Creek</t>
  </si>
  <si>
    <r>
      <t>Upper Skookumchuck</t>
    </r>
    <r>
      <rPr>
        <b/>
        <vertAlign val="superscript"/>
        <sz val="11"/>
        <color theme="1"/>
        <rFont val="Calibri"/>
        <family val="2"/>
        <scheme val="minor"/>
      </rPr>
      <t>1</t>
    </r>
  </si>
  <si>
    <r>
      <t>Hanaford Creek</t>
    </r>
    <r>
      <rPr>
        <b/>
        <vertAlign val="superscript"/>
        <sz val="11"/>
        <color theme="1"/>
        <rFont val="Calibri"/>
        <family val="2"/>
        <scheme val="minor"/>
      </rPr>
      <t>1</t>
    </r>
  </si>
  <si>
    <r>
      <t>Stearns Creek</t>
    </r>
    <r>
      <rPr>
        <b/>
        <vertAlign val="superscript"/>
        <sz val="11"/>
        <color theme="1"/>
        <rFont val="Calibri"/>
        <family val="2"/>
        <scheme val="minor"/>
      </rPr>
      <t>1</t>
    </r>
  </si>
  <si>
    <t>Mitchell Creek</t>
  </si>
  <si>
    <t>Lucas Creek</t>
  </si>
  <si>
    <r>
      <t>Lake Creek</t>
    </r>
    <r>
      <rPr>
        <b/>
        <vertAlign val="superscript"/>
        <sz val="11"/>
        <rFont val="Calibri"/>
        <family val="2"/>
        <scheme val="minor"/>
      </rPr>
      <t>1</t>
    </r>
  </si>
  <si>
    <t>RB Trib 0949</t>
  </si>
  <si>
    <t>Lower SF Chehalis Tribs</t>
  </si>
  <si>
    <t>Upper SF Chehalis Tribs</t>
  </si>
  <si>
    <t>Hope Creek</t>
  </si>
  <si>
    <t>Fronia Creek</t>
  </si>
  <si>
    <t>RB Trib 2383</t>
  </si>
  <si>
    <t>Robinson Creek</t>
  </si>
  <si>
    <r>
      <t>Elk Creek</t>
    </r>
    <r>
      <rPr>
        <b/>
        <vertAlign val="superscript"/>
        <sz val="11"/>
        <rFont val="Calibri"/>
        <family val="2"/>
        <scheme val="minor"/>
      </rPr>
      <t>1</t>
    </r>
  </si>
  <si>
    <r>
      <t>Crim Creek</t>
    </r>
    <r>
      <rPr>
        <b/>
        <vertAlign val="superscript"/>
        <sz val="11"/>
        <rFont val="Calibri"/>
        <family val="2"/>
        <scheme val="minor"/>
      </rPr>
      <t>1</t>
    </r>
  </si>
  <si>
    <r>
      <t>Thrash Creek</t>
    </r>
    <r>
      <rPr>
        <b/>
        <vertAlign val="superscript"/>
        <sz val="11"/>
        <rFont val="Calibri"/>
        <family val="2"/>
        <scheme val="minor"/>
      </rPr>
      <t>1</t>
    </r>
  </si>
  <si>
    <t>Willapa Hills Tribs</t>
  </si>
  <si>
    <t>Stowe Creek</t>
  </si>
  <si>
    <t>Rock Creek (UC)</t>
  </si>
  <si>
    <t>Salzer Creek</t>
  </si>
  <si>
    <t>Roger Creek</t>
  </si>
  <si>
    <t>Alder Creek</t>
  </si>
  <si>
    <t>Mack Creek</t>
  </si>
  <si>
    <t>Beaver Ponds</t>
  </si>
  <si>
    <t>Notes</t>
  </si>
  <si>
    <t>Increased intensity for spring Chinook from 50% to 75%</t>
  </si>
  <si>
    <t>Number of obstructions (passage &lt; 1)</t>
  </si>
  <si>
    <t>Bunker Creek1</t>
  </si>
  <si>
    <t>Cedar Creek3</t>
  </si>
  <si>
    <t>Crim Creek1</t>
  </si>
  <si>
    <t>Elk Creek1</t>
  </si>
  <si>
    <t>Thrash Creek</t>
  </si>
  <si>
    <t>Waddell Creek</t>
  </si>
  <si>
    <t>Wynoochee Reservoir</t>
  </si>
  <si>
    <t>Upper Wynoochee</t>
  </si>
  <si>
    <t>Upper Skookumchuck</t>
  </si>
  <si>
    <t>Stearns Creek</t>
  </si>
  <si>
    <t>Stevens Creek</t>
  </si>
  <si>
    <t>Scatter Creek</t>
  </si>
  <si>
    <t>Rock Creek</t>
  </si>
  <si>
    <t>Porter Creek</t>
  </si>
  <si>
    <t>Lincoln Creek</t>
  </si>
  <si>
    <t>Lake Creek</t>
  </si>
  <si>
    <t>Johns River</t>
  </si>
  <si>
    <t>Hanaford Creek</t>
  </si>
  <si>
    <t>Garrard Creek</t>
  </si>
  <si>
    <t>Decker Creek</t>
  </si>
  <si>
    <t>Dry Run Creek</t>
  </si>
  <si>
    <t>Cloquallum Creek</t>
  </si>
  <si>
    <t>Black Creek (Wyn)</t>
  </si>
  <si>
    <t>Bingham Creek</t>
  </si>
  <si>
    <t>Big Creek (Hump)</t>
  </si>
  <si>
    <t>Beaver Creek</t>
  </si>
  <si>
    <t>X</t>
  </si>
  <si>
    <t>Rabbit Creek</t>
  </si>
  <si>
    <t>Total EDT River Length of GSU (km)</t>
  </si>
  <si>
    <t>Total EDT River Length of GSU (miles)</t>
  </si>
  <si>
    <t>Sherwood Creek</t>
  </si>
  <si>
    <t>LB Trib 0647</t>
  </si>
  <si>
    <t>Stevens Tidal</t>
  </si>
  <si>
    <t>LB Trib 2175 SB</t>
  </si>
  <si>
    <r>
      <t>Wynoochee Reservoir</t>
    </r>
    <r>
      <rPr>
        <b/>
        <vertAlign val="superscript"/>
        <sz val="11"/>
        <rFont val="Calibri"/>
        <family val="2"/>
        <scheme val="minor"/>
      </rPr>
      <t>1</t>
    </r>
  </si>
  <si>
    <r>
      <t>Upper Wynoochee</t>
    </r>
    <r>
      <rPr>
        <b/>
        <vertAlign val="superscript"/>
        <sz val="11"/>
        <rFont val="Calibri"/>
        <family val="2"/>
        <scheme val="minor"/>
      </rPr>
      <t>2</t>
    </r>
  </si>
  <si>
    <t>Black Hills Tribs</t>
  </si>
  <si>
    <t>Oregon Spotted Frog</t>
  </si>
  <si>
    <t>X?</t>
  </si>
  <si>
    <t>Increased intensity for fall Chinook</t>
  </si>
  <si>
    <t>Need to look at individual tribs</t>
  </si>
  <si>
    <t>Barrier may be at the hatchery</t>
  </si>
  <si>
    <t>Eulachon</t>
  </si>
  <si>
    <t>Pacific Lamprey</t>
  </si>
  <si>
    <t>Olympic Mudminnow</t>
  </si>
  <si>
    <t>Lower Hoquiam - treat in context of whole estuary</t>
  </si>
  <si>
    <t>Lower Wynoochee Tribs (Wedekind, Mooney)</t>
  </si>
  <si>
    <t>Lower Black River Tribs (Mima)</t>
  </si>
  <si>
    <t>Added GSU for steelhead; Mima Cr is main tributary; barriers not an issue; goes into state forest</t>
  </si>
  <si>
    <t>SF Newaukum Tribs (Kearney, Beaver and Bernier; investigate locally)</t>
  </si>
  <si>
    <t>Scenario 3 Refinement Legend:</t>
  </si>
  <si>
    <t>GSUs identified in red were removed from Scenario 3</t>
  </si>
  <si>
    <t>Restoration action emphasized based on limiting factors review</t>
  </si>
  <si>
    <t>GSUs highlighted in green were added to Scenario 3</t>
  </si>
  <si>
    <t>Beaver pond restoration action added to GSUs where appropriate</t>
  </si>
  <si>
    <t>Restoration action demphasizes based on limiting factors review;  for barriers based on review of the number, % blockage, and location of barriers in the GSU</t>
  </si>
  <si>
    <t>Shaded now but temp is big issue so beavers and wood emphasized</t>
  </si>
  <si>
    <t>This is Stevens Creek on the Humptulips (near the hatchery)</t>
  </si>
  <si>
    <t>Barrier bolded to fix culvert at Atwood Cr.</t>
  </si>
  <si>
    <t>Flagged Lower Hoquiam for discussion; special area (tidal); benefits fall chinook diversity</t>
  </si>
  <si>
    <t>Barrier is the weir just above hatchery</t>
  </si>
  <si>
    <t>Large tributary, complex, well bufferred; supports all species but especially steelhead</t>
  </si>
  <si>
    <t>De-emphasis on barriers assumed that Oxbox project will be funded in ASRP 2020 small grants</t>
  </si>
  <si>
    <t>Middle Chehalis is warm, lacks wood and is an open river channel; do more if we can reduce temps; a lot of potential spawning area and all fish u/s go through it</t>
  </si>
  <si>
    <t>Middle Wynoochee Tribs (Anderson [upper one], Helm)</t>
  </si>
  <si>
    <t>Skookumchuck Tribs (Johnson, Thompson)</t>
  </si>
  <si>
    <t>GSUs in the Proposed Refined Scenario 3</t>
  </si>
  <si>
    <t>SF Newaukum Tribs (Kearney, Beaver and Bernier)</t>
  </si>
  <si>
    <t>Grays Harbor Shoreline</t>
  </si>
  <si>
    <t>N/A</t>
  </si>
  <si>
    <t>Deleted from scenario due to lower benefits</t>
  </si>
  <si>
    <t>Added due to large size and coho production</t>
  </si>
  <si>
    <t>Added for coho and steelhead benefits</t>
  </si>
  <si>
    <t>Need to look at individual tribs; review suggests Wedekind and Mooney; lower Wedekind needs shade; barrier on Mooney at Geissler Rd</t>
  </si>
  <si>
    <t>Added for coho, steelhead, fall chinook benefits</t>
  </si>
  <si>
    <t>Added for steelhead benefits</t>
  </si>
  <si>
    <t>Added for coho benefits</t>
  </si>
  <si>
    <t>Added for coho and steelhead benefits to abundance, productivity and diversity</t>
  </si>
  <si>
    <t>Cedar Creek</t>
  </si>
  <si>
    <t>Bunker Creek</t>
  </si>
  <si>
    <t>Crim Creek</t>
  </si>
  <si>
    <t>Elk Creek</t>
  </si>
  <si>
    <t>Reduced intensity due to low restoration potential</t>
  </si>
  <si>
    <t>Increased intensity</t>
  </si>
  <si>
    <t>Increased intensity; need to fix passage at the ladder lower in the system</t>
  </si>
  <si>
    <t>Increased intensity; include actions to to decrease water temperature; important area for multiple species</t>
  </si>
  <si>
    <t>Increased intensity for spring Chinook from 33% to 50%</t>
  </si>
  <si>
    <t>Added for placeholder for estuary actions</t>
  </si>
  <si>
    <t>Red = riparian maturation in managed forest, limited active riparian restoration</t>
  </si>
  <si>
    <t>Blue = De-emphasize or reduce intensity</t>
  </si>
  <si>
    <t>Green = Added areas</t>
  </si>
  <si>
    <t>Gray = Eliminated areas</t>
  </si>
  <si>
    <t>BOLD = Increased intensity</t>
  </si>
  <si>
    <t>Increased intensity for spring Chinook from 50% to 75%; emphasized floodplain for spring Chinook due to potential in LCM (secondary channels increase and decreased temperature in LCM).</t>
  </si>
  <si>
    <t>Added GSU based on review of benefits to abundance, productivity and diversity of coho; lower priority for coho than other GSUs; emphasized floodplain in GSU based on high potential for coho.</t>
  </si>
  <si>
    <t>Emphasized floodplain in GSU based on high potential for coho.</t>
  </si>
  <si>
    <t>Added GSU based on review of benefits to abundance, productivity and diversity of coho; lower priority for coho than other GSUs; high # of obstructions but overall ranking in EDT was moderate and most obstructions are located high in system .</t>
  </si>
  <si>
    <t>Riparian restoration information is mixed; noted as regular emphasis; historically this is a wetland system; LCM shows high temperature reduction potential if riparian corridor was forested; FLIR flight data indicate it delivers cooler water to Chehalis River.</t>
  </si>
  <si>
    <t>Intensity increased due to spring Chinook; there is potential to increase spatial structure of spring Chinook by improving passage at the ladder lower in the system; ladder/trap could be used to segregate falls from springers once springers are re-established above the ladder.</t>
  </si>
  <si>
    <t>Emphasized wood placement to retain sediment, decrease bed scour andreduce temperature.</t>
  </si>
  <si>
    <t>De-emphasis on barriers assumed that Oxbox project will be funded in ASRP 2020 small grants; this will allow access to 7 miles of habitat and is a key barrier removal project in the basin.</t>
  </si>
  <si>
    <t>Intensity increased due to spring Chinook</t>
  </si>
  <si>
    <t>Increased emphasis on large wood placement due to scour (Sierra Pacific lands)</t>
  </si>
  <si>
    <t xml:space="preserve">Intensity increased due to spring Chinook; emphasized floodplain reconnection for temperature reduction (not model data but general approach for reducing temps through hyporheic flow. </t>
  </si>
  <si>
    <t>Appears to have floodplain potential below Williams Cr confluence based on Google map interpretation.</t>
  </si>
  <si>
    <t>Added GSU to add spatial structure and increase diversity of coho; potential floodplain reconnection in Chhalis River floodplain</t>
  </si>
  <si>
    <t>High floodplain reconnection potential based on Google maps interpretation</t>
  </si>
  <si>
    <t>Appears to have floodplain potential based on Google maps interpretation.</t>
  </si>
  <si>
    <t>Added GSU to add to spatial structure and increase diversity of coho; 50% intensity due to length; high floodplain reconnection potential based on Google maps interpretation</t>
  </si>
  <si>
    <t>NOAA habitat data indicates average response to wood; increased emphasis based on EDT loss of key habitat and habitat diveristy.</t>
  </si>
  <si>
    <t>Based on EDT, temperature is #1 limiting factor; based on NOAA habitat data not that much reduction in temperature from riparian; can riparian and other measures reduce temperature? Lower portion of river has open areas.</t>
  </si>
  <si>
    <t>Mox Chehalis was added due to benefits for cho, steelhead and fall Chinook; per km abundance response higher than Newman/Vance</t>
  </si>
  <si>
    <t>Empahsized large wood placement due to high potential in NOAA habitat analysis and high EDT limiting factor ranking</t>
  </si>
  <si>
    <t>Increased intensity to support fall Chinook salmon productivity and abundance ; also supports coho salmon through floodplain reconnection</t>
  </si>
  <si>
    <t>Middle Chehalis is warm, lacks wood and is an open river channel; need to do more if we can to reduce temps; if temperature could be reduced there is a lot of area and spawning habitat potential in the reach; adult spring Chinook have to get through the area (i.e., potential limiting factor)</t>
  </si>
  <si>
    <r>
      <t>Big Creek (Humptulips)</t>
    </r>
    <r>
      <rPr>
        <b/>
        <vertAlign val="superscript"/>
        <sz val="11"/>
        <color theme="1"/>
        <rFont val="Calibri"/>
        <family val="2"/>
        <scheme val="minor"/>
      </rPr>
      <t>1</t>
    </r>
  </si>
  <si>
    <t>Shaded now but temp is a big issue, so adding beavers and wood actions were emphasized</t>
  </si>
  <si>
    <t>Dropped Deep Creek due it being an outlier for abundance, productivity and diversity for coho salmon; also there is an impassable barrier lower in the system and a mile above that is a dam and lake</t>
  </si>
  <si>
    <t>Barriers actions bolded to fix culvert at Atwood Cr.</t>
  </si>
  <si>
    <t>Added GSU due its being a smaller system with potential to support coho salmon spatial structure; to bolster coho salmon productivity; and because there are few barriers in the system</t>
  </si>
  <si>
    <t>Riparian emphasis reduced because both models indicate lower potential benefit from temperature reduction</t>
  </si>
  <si>
    <t>This is a smaller stream but is a large network; steelhead and coho salmon productivity and abundance would benefit</t>
  </si>
  <si>
    <t>This is a smaller stream but is a large network; coho salmon productivity and abundance would benefit</t>
  </si>
  <si>
    <t>Barrier is the weir just above the hatchery</t>
  </si>
  <si>
    <t>Added based on benefits to especially coho salmon but also steelhead and fall Chinook salmon; need to look at individual tribs on the ground but our initial review suggests Wedekind and Mooney are good candidates; lower Wedekind needs shade; one culvert on Mooney to remove at Geissler Rd</t>
  </si>
  <si>
    <t>Added because it is a large tributary, complex, and well bufferred; supports all species but especially steelhead</t>
  </si>
  <si>
    <t>Wetland Restoration</t>
  </si>
  <si>
    <t>GSUs (174)</t>
  </si>
  <si>
    <t>In Scenario 1</t>
  </si>
  <si>
    <t>Northern Red Legged Frog</t>
  </si>
  <si>
    <t>Coastal Tailed Frog</t>
  </si>
  <si>
    <t>?</t>
  </si>
  <si>
    <t>Black Hills</t>
  </si>
  <si>
    <t>Black River</t>
  </si>
  <si>
    <t>Central Lowlands</t>
  </si>
  <si>
    <t>Cascade Mountains</t>
  </si>
  <si>
    <t>Willapa Hills</t>
  </si>
  <si>
    <t>Estuary</t>
  </si>
  <si>
    <t>Lower &amp; Middle Chehalis</t>
  </si>
  <si>
    <t>Ecological Region</t>
  </si>
  <si>
    <t>Other Information</t>
  </si>
  <si>
    <t>Rationale (1=Highest priority)</t>
  </si>
  <si>
    <t>Spring Chinook</t>
  </si>
  <si>
    <t>Number of obstructions   (passage &lt; 1)</t>
  </si>
  <si>
    <t>GSUs</t>
  </si>
  <si>
    <t>Species Presence</t>
  </si>
  <si>
    <t>Acres of OSF Habitat Protection/Restoration</t>
  </si>
  <si>
    <t>Near-term Actions</t>
  </si>
  <si>
    <t>Mid-term Actions</t>
  </si>
  <si>
    <t>Long-term Actions</t>
  </si>
  <si>
    <t>Beaver Ponds/BDAs</t>
  </si>
  <si>
    <t>Olympic Mountains</t>
  </si>
  <si>
    <t>High Priority Core Habitats</t>
  </si>
  <si>
    <t>Additional Core Habitats</t>
  </si>
  <si>
    <t>Scenario GSUs</t>
  </si>
  <si>
    <t>RMs of Stream within GSU</t>
  </si>
  <si>
    <t>GSU Primarily Managed Forest</t>
  </si>
  <si>
    <t>Scenario 1 Proposed Restoration (miles)</t>
  </si>
  <si>
    <t>Near Term</t>
  </si>
  <si>
    <t>Scenario 2 Proposed Restoration (miles)</t>
  </si>
  <si>
    <t>Scenario 3 Proposed Restoration (miles)</t>
  </si>
  <si>
    <t>Long Term</t>
  </si>
  <si>
    <t># of Culverts in GSU</t>
  </si>
  <si>
    <t>RM 0-9</t>
  </si>
  <si>
    <t>RM 9-28.1</t>
  </si>
  <si>
    <t>RM 0-29</t>
  </si>
  <si>
    <t>Y</t>
  </si>
  <si>
    <t>RM 28.1-46</t>
  </si>
  <si>
    <t xml:space="preserve">RM 0-10 </t>
  </si>
  <si>
    <t>RM 0-10</t>
  </si>
  <si>
    <t>RM 0-4.5</t>
  </si>
  <si>
    <t>RM 1-10</t>
  </si>
  <si>
    <t>RM 0-22</t>
  </si>
  <si>
    <t>RM 0-18</t>
  </si>
  <si>
    <t>RM 18-33</t>
  </si>
  <si>
    <t>RM 0-6.6</t>
  </si>
  <si>
    <t>RM 6.6-18</t>
  </si>
  <si>
    <t>In Sc1 not NT</t>
  </si>
  <si>
    <t>RM 0-21</t>
  </si>
  <si>
    <t>In Sc2 not NT</t>
  </si>
  <si>
    <t>RM 0-18.6</t>
  </si>
  <si>
    <t>NT</t>
  </si>
  <si>
    <t>RM 0-15.8</t>
  </si>
  <si>
    <t>Sc3</t>
  </si>
  <si>
    <t>RM 0-13.8</t>
  </si>
  <si>
    <t>RM 18.6-35</t>
  </si>
  <si>
    <t>RM 21-30</t>
  </si>
  <si>
    <t>RM 18-28</t>
  </si>
  <si>
    <t>RM 0-5</t>
  </si>
  <si>
    <t xml:space="preserve">RM 0-15 </t>
  </si>
  <si>
    <t>RM 0-20.4</t>
  </si>
  <si>
    <t>RM 20.4-50</t>
  </si>
  <si>
    <t xml:space="preserve">RM 0-7 </t>
  </si>
  <si>
    <t>RM 50-55</t>
  </si>
  <si>
    <t>RM 55-58</t>
  </si>
  <si>
    <t>RM 0-20</t>
  </si>
  <si>
    <t>RM 0-11</t>
  </si>
  <si>
    <t>RM 0-10, RM 0-5</t>
  </si>
  <si>
    <t>RM 18.6-28</t>
  </si>
  <si>
    <t>RM 0-7, RM 0-5</t>
  </si>
  <si>
    <t>RM0-9</t>
  </si>
  <si>
    <t>RM 0-7</t>
  </si>
  <si>
    <t>RM 0-12</t>
  </si>
  <si>
    <t>RM 22-29, RM 0-2</t>
  </si>
  <si>
    <t>RM 1-15</t>
  </si>
  <si>
    <t>RM 0-11.4</t>
  </si>
  <si>
    <t>RM 11.4-32</t>
  </si>
  <si>
    <t>RM 3-13</t>
  </si>
  <si>
    <t>RM 108.5-118.8</t>
  </si>
  <si>
    <t>RM 97-108.5</t>
  </si>
  <si>
    <t>RM 119-126</t>
  </si>
  <si>
    <t>RM 0-6</t>
  </si>
  <si>
    <t>RM 0-3</t>
  </si>
  <si>
    <t>RM 0-8</t>
  </si>
  <si>
    <t>RM 0-14</t>
  </si>
  <si>
    <t>RM 14-27</t>
  </si>
  <si>
    <t>RM 88.5-97</t>
  </si>
  <si>
    <t>RM 75.5-88.5</t>
  </si>
  <si>
    <t>RM 67-75.5</t>
  </si>
  <si>
    <t>RM 21-33</t>
  </si>
  <si>
    <t>RM 33-47</t>
  </si>
  <si>
    <t>RM 47-67</t>
  </si>
  <si>
    <t>RM 10-21</t>
  </si>
  <si>
    <t xml:space="preserve">Lower Hoquiam </t>
  </si>
  <si>
    <r>
      <t>Big Creek (Humptulips)</t>
    </r>
    <r>
      <rPr>
        <vertAlign val="superscript"/>
        <sz val="11"/>
        <rFont val="Calibri"/>
        <family val="2"/>
        <scheme val="minor"/>
      </rPr>
      <t>1</t>
    </r>
  </si>
  <si>
    <r>
      <t>Stevens Creek</t>
    </r>
    <r>
      <rPr>
        <vertAlign val="superscript"/>
        <sz val="11"/>
        <rFont val="Calibri"/>
        <family val="2"/>
        <scheme val="minor"/>
      </rPr>
      <t>1</t>
    </r>
  </si>
  <si>
    <r>
      <t>Johns River</t>
    </r>
    <r>
      <rPr>
        <vertAlign val="superscript"/>
        <sz val="11"/>
        <rFont val="Calibri"/>
        <family val="2"/>
        <scheme val="minor"/>
      </rPr>
      <t>1</t>
    </r>
  </si>
  <si>
    <r>
      <t>Decker Creek</t>
    </r>
    <r>
      <rPr>
        <vertAlign val="superscript"/>
        <sz val="11"/>
        <rFont val="Calibri"/>
        <family val="2"/>
        <scheme val="minor"/>
      </rPr>
      <t>1</t>
    </r>
  </si>
  <si>
    <r>
      <t>Bingham Creek</t>
    </r>
    <r>
      <rPr>
        <vertAlign val="superscript"/>
        <sz val="11"/>
        <rFont val="Calibri"/>
        <family val="2"/>
        <scheme val="minor"/>
      </rPr>
      <t>1</t>
    </r>
  </si>
  <si>
    <r>
      <t>Dry Run Creek</t>
    </r>
    <r>
      <rPr>
        <vertAlign val="superscript"/>
        <sz val="11"/>
        <rFont val="Calibri"/>
        <family val="2"/>
        <scheme val="minor"/>
      </rPr>
      <t>1</t>
    </r>
  </si>
  <si>
    <r>
      <t>Black Creek (Wyn)</t>
    </r>
    <r>
      <rPr>
        <vertAlign val="superscript"/>
        <sz val="11"/>
        <rFont val="Calibri"/>
        <family val="2"/>
        <scheme val="minor"/>
      </rPr>
      <t>1</t>
    </r>
  </si>
  <si>
    <r>
      <t>Wynoochee Reservoir</t>
    </r>
    <r>
      <rPr>
        <vertAlign val="superscript"/>
        <sz val="11"/>
        <rFont val="Calibri"/>
        <family val="2"/>
        <scheme val="minor"/>
      </rPr>
      <t>1</t>
    </r>
  </si>
  <si>
    <r>
      <t>Upper Wynoochee</t>
    </r>
    <r>
      <rPr>
        <vertAlign val="superscript"/>
        <sz val="11"/>
        <rFont val="Calibri"/>
        <family val="2"/>
        <scheme val="minor"/>
      </rPr>
      <t>2</t>
    </r>
  </si>
  <si>
    <r>
      <t>Cloquallum Creek</t>
    </r>
    <r>
      <rPr>
        <vertAlign val="superscript"/>
        <sz val="11"/>
        <rFont val="Calibri"/>
        <family val="2"/>
        <scheme val="minor"/>
      </rPr>
      <t>1</t>
    </r>
  </si>
  <si>
    <r>
      <t>Porter Creek</t>
    </r>
    <r>
      <rPr>
        <vertAlign val="superscript"/>
        <sz val="11"/>
        <rFont val="Calibri"/>
        <family val="2"/>
        <scheme val="minor"/>
      </rPr>
      <t>1</t>
    </r>
  </si>
  <si>
    <r>
      <t>Cedar Creek</t>
    </r>
    <r>
      <rPr>
        <vertAlign val="superscript"/>
        <sz val="11"/>
        <rFont val="Calibri"/>
        <family val="2"/>
        <scheme val="minor"/>
      </rPr>
      <t>3</t>
    </r>
  </si>
  <si>
    <r>
      <t>Scatter Creek</t>
    </r>
    <r>
      <rPr>
        <vertAlign val="superscript"/>
        <sz val="11"/>
        <rFont val="Calibri"/>
        <family val="2"/>
        <scheme val="minor"/>
      </rPr>
      <t>1</t>
    </r>
  </si>
  <si>
    <r>
      <t>Beaver Creek</t>
    </r>
    <r>
      <rPr>
        <vertAlign val="superscript"/>
        <sz val="11"/>
        <rFont val="Calibri"/>
        <family val="2"/>
        <scheme val="minor"/>
      </rPr>
      <t>1</t>
    </r>
  </si>
  <si>
    <r>
      <t>Waddell Creek</t>
    </r>
    <r>
      <rPr>
        <vertAlign val="superscript"/>
        <sz val="11"/>
        <rFont val="Calibri"/>
        <family val="2"/>
        <scheme val="minor"/>
      </rPr>
      <t>1</t>
    </r>
  </si>
  <si>
    <r>
      <t>Lincoln Creek</t>
    </r>
    <r>
      <rPr>
        <vertAlign val="superscript"/>
        <sz val="11"/>
        <rFont val="Calibri"/>
        <family val="2"/>
        <scheme val="minor"/>
      </rPr>
      <t>1</t>
    </r>
  </si>
  <si>
    <r>
      <t>Garrard Creek</t>
    </r>
    <r>
      <rPr>
        <vertAlign val="superscript"/>
        <sz val="11"/>
        <rFont val="Calibri"/>
        <family val="2"/>
        <scheme val="minor"/>
      </rPr>
      <t>1</t>
    </r>
  </si>
  <si>
    <r>
      <t>Rock Creek</t>
    </r>
    <r>
      <rPr>
        <vertAlign val="superscript"/>
        <sz val="11"/>
        <rFont val="Calibri"/>
        <family val="2"/>
        <scheme val="minor"/>
      </rPr>
      <t>1</t>
    </r>
  </si>
  <si>
    <r>
      <t>Bunker Creek</t>
    </r>
    <r>
      <rPr>
        <vertAlign val="superscript"/>
        <sz val="11"/>
        <rFont val="Calibri"/>
        <family val="2"/>
        <scheme val="minor"/>
      </rPr>
      <t>1</t>
    </r>
  </si>
  <si>
    <r>
      <t>Upper Skookumchuck</t>
    </r>
    <r>
      <rPr>
        <vertAlign val="superscript"/>
        <sz val="11"/>
        <rFont val="Calibri"/>
        <family val="2"/>
        <scheme val="minor"/>
      </rPr>
      <t>1</t>
    </r>
  </si>
  <si>
    <r>
      <t>Hanaford Creek</t>
    </r>
    <r>
      <rPr>
        <vertAlign val="superscript"/>
        <sz val="11"/>
        <rFont val="Calibri"/>
        <family val="2"/>
        <scheme val="minor"/>
      </rPr>
      <t>1</t>
    </r>
  </si>
  <si>
    <r>
      <t>Stearns Creek</t>
    </r>
    <r>
      <rPr>
        <vertAlign val="superscript"/>
        <sz val="11"/>
        <rFont val="Calibri"/>
        <family val="2"/>
        <scheme val="minor"/>
      </rPr>
      <t>1</t>
    </r>
  </si>
  <si>
    <r>
      <t>Elk Creek</t>
    </r>
    <r>
      <rPr>
        <vertAlign val="superscript"/>
        <sz val="11"/>
        <rFont val="Calibri"/>
        <family val="2"/>
        <scheme val="minor"/>
      </rPr>
      <t>1</t>
    </r>
  </si>
  <si>
    <r>
      <t>Crim Creek</t>
    </r>
    <r>
      <rPr>
        <vertAlign val="superscript"/>
        <sz val="11"/>
        <rFont val="Calibri"/>
        <family val="2"/>
        <scheme val="minor"/>
      </rPr>
      <t>1</t>
    </r>
  </si>
  <si>
    <r>
      <t>Thrash Creek</t>
    </r>
    <r>
      <rPr>
        <vertAlign val="superscript"/>
        <sz val="11"/>
        <rFont val="Calibri"/>
        <family val="2"/>
        <scheme val="minor"/>
      </rPr>
      <t>1</t>
    </r>
  </si>
  <si>
    <r>
      <t>Lake Creek</t>
    </r>
    <r>
      <rPr>
        <vertAlign val="superscript"/>
        <sz val="11"/>
        <rFont val="Calibri"/>
        <family val="2"/>
        <scheme val="minor"/>
      </rPr>
      <t>1</t>
    </r>
  </si>
  <si>
    <t>Mid Term</t>
  </si>
  <si>
    <t>% Restoration</t>
  </si>
  <si>
    <t>Scenario 1</t>
  </si>
  <si>
    <t>Scenario 2</t>
  </si>
  <si>
    <t>Scenario 3</t>
  </si>
  <si>
    <t>Unique At-Risk Habitat (protection)</t>
  </si>
  <si>
    <t>Olympic Mts</t>
  </si>
  <si>
    <t>Cascade Mts</t>
  </si>
  <si>
    <t>Chehalis River</t>
  </si>
  <si>
    <t>Near</t>
  </si>
  <si>
    <t>Mid</t>
  </si>
  <si>
    <t>Late</t>
  </si>
  <si>
    <t>Total</t>
  </si>
  <si>
    <t>Miles</t>
  </si>
  <si>
    <t>Distribution</t>
  </si>
  <si>
    <t>Ecol. Region</t>
  </si>
  <si>
    <t>Number</t>
  </si>
  <si>
    <t>of the GSUs</t>
  </si>
  <si>
    <t>of the anadromous salmonid miles</t>
  </si>
  <si>
    <t>Coastal Tailed Frog Focal Habitats (miles)</t>
  </si>
  <si>
    <t>Coastal Tailed Frog Secondary Habitat (miles)</t>
  </si>
  <si>
    <t>Spring Chinook restoration (miles)</t>
  </si>
  <si>
    <t>High Priority Core Habitats restoration (miles)</t>
  </si>
  <si>
    <t>Additional Core Habitats restoration (miles)</t>
  </si>
  <si>
    <t>Unique At-Risk habitat protection (miles)</t>
  </si>
  <si>
    <t>Early Riparian Restoration (miles)</t>
  </si>
  <si>
    <t>Updated 10/26/20 with Marc's updates to WH</t>
  </si>
  <si>
    <t>Channel length</t>
  </si>
  <si>
    <t>Channel Stability</t>
  </si>
  <si>
    <t>Flow</t>
  </si>
  <si>
    <t>Habitat diversity</t>
  </si>
  <si>
    <t>Key Habitat</t>
  </si>
  <si>
    <t>Obstructions</t>
  </si>
  <si>
    <t>Predation</t>
  </si>
  <si>
    <t>Sediment load</t>
  </si>
  <si>
    <t>Temperature</t>
  </si>
  <si>
    <t xml:space="preserve"> </t>
  </si>
  <si>
    <t>Harbor Trib 2002 GSU</t>
  </si>
  <si>
    <t>Harbor Trib 2001 GSU</t>
  </si>
  <si>
    <t>Lower Hoquiam GSU</t>
  </si>
  <si>
    <t>Little Hoquiam GSU</t>
  </si>
  <si>
    <t>Black Hills Tribs GSU</t>
  </si>
  <si>
    <t>RB Trib 2286 GSU</t>
  </si>
  <si>
    <t>LB Trib 2224 GSU</t>
  </si>
  <si>
    <t>LB Trib 0520 GSU</t>
  </si>
  <si>
    <t>LB Trib 0647 GSU</t>
  </si>
  <si>
    <t>MF Newaukum Tribs GSU</t>
  </si>
  <si>
    <t>Lower Newaukum Tribs GSU</t>
  </si>
  <si>
    <t>RB Trib 2383 GSU</t>
  </si>
  <si>
    <t>RB Trib 0949 GSU</t>
  </si>
  <si>
    <t>Lower SF Chehalis Tribs GSU</t>
  </si>
  <si>
    <t>Upper SF Chehalis Tribs GSU</t>
  </si>
  <si>
    <t>Grays Harbor Shoreline GSU</t>
  </si>
  <si>
    <t>Stevens Tidal GSU</t>
  </si>
  <si>
    <t>Redman Slough GSU</t>
  </si>
  <si>
    <t>Campbell Slough GSU</t>
  </si>
  <si>
    <t>Gillis Slough GSU</t>
  </si>
  <si>
    <t>Kurtz Slough GSU</t>
  </si>
  <si>
    <t>Lower Humptulips Tribs GSU</t>
  </si>
  <si>
    <t>Middle Humptulips Tribs GSU</t>
  </si>
  <si>
    <t>EF Humptulips Tribs GSU</t>
  </si>
  <si>
    <t>WF Humptulips Tribs GSU</t>
  </si>
  <si>
    <t>EF Hoquiam Tribs GSU</t>
  </si>
  <si>
    <t>WF Hoquiam Tribs GSU</t>
  </si>
  <si>
    <t>MF Hoquiam Tribs GSU</t>
  </si>
  <si>
    <t>EF Wishkah Tribs GSU</t>
  </si>
  <si>
    <t>WF Wishkah Tribs GSU</t>
  </si>
  <si>
    <t>Lower Wishkah Tribs GSU</t>
  </si>
  <si>
    <t>Upper Wishkah Tribs GSU</t>
  </si>
  <si>
    <t>Lower Satsop Tribs GSU</t>
  </si>
  <si>
    <t>Lower MF Satsop Tribs GSU</t>
  </si>
  <si>
    <t>Upper MF Satsop Tribs GSU</t>
  </si>
  <si>
    <t>Upper WF Satsop Tribs GSU</t>
  </si>
  <si>
    <t>Upper EF Satsop Tribs GSU</t>
  </si>
  <si>
    <t>Lower WF Satsop Tribs GSU</t>
  </si>
  <si>
    <t>Lower Wynoochee Tribs GSU</t>
  </si>
  <si>
    <t>Middle Wynoochee Tribs GSU</t>
  </si>
  <si>
    <t>Skookumchuck Tribs GSU</t>
  </si>
  <si>
    <t>SF Newaukum Tribs GSU</t>
  </si>
  <si>
    <t>NF Newaukum Tribs GSU</t>
  </si>
  <si>
    <t>Willapa Hills Tribs GSU</t>
  </si>
  <si>
    <t>Grouse  GSU</t>
  </si>
  <si>
    <t>Rainbow  GSU</t>
  </si>
  <si>
    <t>Donkey  GSU</t>
  </si>
  <si>
    <t>Chenois  GSU</t>
  </si>
  <si>
    <t>Grass  GSU</t>
  </si>
  <si>
    <t>Charley  GSU</t>
  </si>
  <si>
    <t>Newskah  GSU</t>
  </si>
  <si>
    <t>Chapin  GSU</t>
  </si>
  <si>
    <t>Stafford  GSU</t>
  </si>
  <si>
    <t>O'Leary  Tribs GSU</t>
  </si>
  <si>
    <t>Fry  GSU</t>
  </si>
  <si>
    <t>Rabbit  GSU</t>
  </si>
  <si>
    <t>Cook  GSU</t>
  </si>
  <si>
    <t>Sherwood  GSU</t>
  </si>
  <si>
    <t>Carter  GSU</t>
  </si>
  <si>
    <t>Shaffer  GSU</t>
  </si>
  <si>
    <t>Newman-Vance  GSU</t>
  </si>
  <si>
    <t>Mox Chehalis  GSU</t>
  </si>
  <si>
    <t>Gibson  GSU</t>
  </si>
  <si>
    <t>Prairie  GSU</t>
  </si>
  <si>
    <t>Fuller  GSU</t>
  </si>
  <si>
    <t>Workman  GSU</t>
  </si>
  <si>
    <t>Gaddis  GSU</t>
  </si>
  <si>
    <t>Davis  GSU</t>
  </si>
  <si>
    <t>Independence  GSU</t>
  </si>
  <si>
    <t>Scammon  GSU</t>
  </si>
  <si>
    <t>Mill  GSU</t>
  </si>
  <si>
    <t>Coal  GSU</t>
  </si>
  <si>
    <t>Nicholson  GSU</t>
  </si>
  <si>
    <t>Garret  GSU</t>
  </si>
  <si>
    <t>Dell  GSU</t>
  </si>
  <si>
    <t>Marcuson  GSU</t>
  </si>
  <si>
    <t>Capps  GSU</t>
  </si>
  <si>
    <t>Dunn  GSU</t>
  </si>
  <si>
    <t>China  GSU</t>
  </si>
  <si>
    <t>Salzer  GSU</t>
  </si>
  <si>
    <t>Dillenbaugh  GSU</t>
  </si>
  <si>
    <t>Mitchell  GSU</t>
  </si>
  <si>
    <t>Lucas  GSU</t>
  </si>
  <si>
    <t>Stowe  GSU</t>
  </si>
  <si>
    <t>Robinson  GSU</t>
  </si>
  <si>
    <t>Fronia  GSU</t>
  </si>
  <si>
    <t>Hope  GSU</t>
  </si>
  <si>
    <t>Elizabeth  GSU</t>
  </si>
  <si>
    <t>Lake GSU</t>
  </si>
  <si>
    <t>Stevens GSU</t>
  </si>
  <si>
    <t>Decker GSU</t>
  </si>
  <si>
    <t>Bingham GSU</t>
  </si>
  <si>
    <t>Dry Run GSU</t>
  </si>
  <si>
    <t>Cloquallum GSU</t>
  </si>
  <si>
    <t>Scatter GSU</t>
  </si>
  <si>
    <t>Beaver GSU</t>
  </si>
  <si>
    <t>Waddell GSU</t>
  </si>
  <si>
    <t>Lincoln GSU</t>
  </si>
  <si>
    <t>Garrard GSU</t>
  </si>
  <si>
    <t>Rock GSU</t>
  </si>
  <si>
    <t>Bunker GSU</t>
  </si>
  <si>
    <t>Hanaford GSU</t>
  </si>
  <si>
    <t>Stearns GSU</t>
  </si>
  <si>
    <t>Crim GSU</t>
  </si>
  <si>
    <t>Thrash GSU</t>
  </si>
  <si>
    <t>Upper Wynoochee GSU</t>
  </si>
  <si>
    <t>Porter GSU</t>
  </si>
  <si>
    <t>Cedar GSU</t>
  </si>
  <si>
    <t>Wynoochee Reservoir GSU</t>
  </si>
  <si>
    <t>Subbasins</t>
  </si>
  <si>
    <t>Regions to</t>
  </si>
  <si>
    <t>Subbasins to</t>
  </si>
  <si>
    <t>Subbasin</t>
  </si>
  <si>
    <t>Current Productivity</t>
  </si>
  <si>
    <t>Current Abundance</t>
  </si>
  <si>
    <t>Absher SB</t>
  </si>
  <si>
    <t>Willapa Hills Region</t>
  </si>
  <si>
    <t>Absher  GSU</t>
  </si>
  <si>
    <t>Alder SB</t>
  </si>
  <si>
    <t>Alder GSU</t>
  </si>
  <si>
    <t>Alder Creek (UC) SB</t>
  </si>
  <si>
    <t>Andrews SB</t>
  </si>
  <si>
    <t>Grays Harbor Region</t>
  </si>
  <si>
    <t>Andrews (GH)  GSU</t>
  </si>
  <si>
    <t>ALL SUBBASINS</t>
  </si>
  <si>
    <t>Big (WH) SB</t>
  </si>
  <si>
    <t>Baker  GSU</t>
  </si>
  <si>
    <t>Satsop SB</t>
  </si>
  <si>
    <t>Big Creek (UC) SB</t>
  </si>
  <si>
    <t>Black SB</t>
  </si>
  <si>
    <t>Black River Region</t>
  </si>
  <si>
    <t>Beaver  GSU</t>
  </si>
  <si>
    <t>Black River SB</t>
  </si>
  <si>
    <t>Bunker SB</t>
  </si>
  <si>
    <t>Central Lowlands Region</t>
  </si>
  <si>
    <t>Big (Hump)  GSU</t>
  </si>
  <si>
    <t>Humptulips SB</t>
  </si>
  <si>
    <t>Campbell Slough SB</t>
  </si>
  <si>
    <t>Big (WH)  GSU</t>
  </si>
  <si>
    <t>Capps SB</t>
  </si>
  <si>
    <t>Big (Wyn)  GSU</t>
  </si>
  <si>
    <t>Wynoochee SB</t>
  </si>
  <si>
    <t>Cedar SB</t>
  </si>
  <si>
    <t>Black Hills Region</t>
  </si>
  <si>
    <t>Bingham  GSU</t>
  </si>
  <si>
    <t>Chapin  SB</t>
  </si>
  <si>
    <t>Black (Wyn)  GSU</t>
  </si>
  <si>
    <t>Chehalis RBF to Crim SB</t>
  </si>
  <si>
    <t>Charley  SB</t>
  </si>
  <si>
    <t>RB Trib 0542 SB</t>
  </si>
  <si>
    <t>Chenois Creek SB</t>
  </si>
  <si>
    <t>Black River Tribs GSU</t>
  </si>
  <si>
    <t>China SB</t>
  </si>
  <si>
    <t>Chenois  SB</t>
  </si>
  <si>
    <t>Bunker  GSU</t>
  </si>
  <si>
    <t>Cloquallum SB</t>
  </si>
  <si>
    <t>Cascade Mts Region</t>
  </si>
  <si>
    <t>Coal SB</t>
  </si>
  <si>
    <t>Canyon R GSU</t>
  </si>
  <si>
    <t>Crim Creek (UC) SB</t>
  </si>
  <si>
    <t>Davis SB</t>
  </si>
  <si>
    <t>Crim SB</t>
  </si>
  <si>
    <t>Dell SB</t>
  </si>
  <si>
    <t>Delzene SB</t>
  </si>
  <si>
    <t>Dillenbaugh SB</t>
  </si>
  <si>
    <t>Dunn SB</t>
  </si>
  <si>
    <t>Upper Chehalis SB</t>
  </si>
  <si>
    <t>EF Chehalis River SB</t>
  </si>
  <si>
    <t>Elizabeth Creek SB</t>
  </si>
  <si>
    <t>EF Chehalis SB</t>
  </si>
  <si>
    <t>Elk Creek SB</t>
  </si>
  <si>
    <t>Elizabeth  SB</t>
  </si>
  <si>
    <t>Tidal Chehalis Region</t>
  </si>
  <si>
    <t>Elk River SB</t>
  </si>
  <si>
    <t>Elk Cr SB</t>
  </si>
  <si>
    <t>Cloquallum  GSU</t>
  </si>
  <si>
    <t>Fronia SB</t>
  </si>
  <si>
    <t>Elk R SB</t>
  </si>
  <si>
    <t>Fuller SB</t>
  </si>
  <si>
    <t>Gaddis SB</t>
  </si>
  <si>
    <t>Fry  SB</t>
  </si>
  <si>
    <t>Garrard SB</t>
  </si>
  <si>
    <t>Garret SB</t>
  </si>
  <si>
    <t>Decker  GSU</t>
  </si>
  <si>
    <t>Gibson SB</t>
  </si>
  <si>
    <t>Deep (Hump)  GSU</t>
  </si>
  <si>
    <t>Harris SB</t>
  </si>
  <si>
    <t>Hope SB</t>
  </si>
  <si>
    <t>Delzene  GSU</t>
  </si>
  <si>
    <t>Hoquiam SB</t>
  </si>
  <si>
    <t>Gillis Slough SB</t>
  </si>
  <si>
    <t>Grass  SB</t>
  </si>
  <si>
    <t>Independence SB</t>
  </si>
  <si>
    <t>Harbor Trib 2001 SB</t>
  </si>
  <si>
    <t>Dry Run  GSU</t>
  </si>
  <si>
    <t>Johns SB</t>
  </si>
  <si>
    <t>Harbor Trib 2002 SB</t>
  </si>
  <si>
    <t>Jones SB</t>
  </si>
  <si>
    <t>EF Chehalis MS GSU</t>
  </si>
  <si>
    <t>EF Chehalis  SB</t>
  </si>
  <si>
    <t>LB Trib 0520 SB</t>
  </si>
  <si>
    <t>EF Hoquiam MS GSU</t>
  </si>
  <si>
    <t>LB Trib 0647 SB</t>
  </si>
  <si>
    <t>LB Trib 2250 SB</t>
  </si>
  <si>
    <t>EF Humptulips MS GSU</t>
  </si>
  <si>
    <t>Lincoln Cr SB</t>
  </si>
  <si>
    <t>Lower Chehalis: Black to Skook SB</t>
  </si>
  <si>
    <t>Jessie Slough SB</t>
  </si>
  <si>
    <t>EF Wishkah MS GSU</t>
  </si>
  <si>
    <t>Wishkah SB</t>
  </si>
  <si>
    <t>Lower Chehalis: Porter to Black SB</t>
  </si>
  <si>
    <t>Lower Chehalis: Satsop to Porter SB</t>
  </si>
  <si>
    <t>Mack Creek (UC) SB</t>
  </si>
  <si>
    <t>Kurtz Slough SB</t>
  </si>
  <si>
    <t>Elk  Cr GSU</t>
  </si>
  <si>
    <t>Marcuson SB</t>
  </si>
  <si>
    <t>Elk R GSU</t>
  </si>
  <si>
    <t>Middle Chehalis: Newaukum to SF SB</t>
  </si>
  <si>
    <t>Middle Chehalis: SF to Rainbow Falls SB</t>
  </si>
  <si>
    <t>Middle Chehalis: Skook to Newaukum SB</t>
  </si>
  <si>
    <t>LB Trib 2224 SB</t>
  </si>
  <si>
    <t>Lower Chehalis Region</t>
  </si>
  <si>
    <t>Mill SB</t>
  </si>
  <si>
    <t>Mox Chehalis SB</t>
  </si>
  <si>
    <t>Lincoln SB</t>
  </si>
  <si>
    <t>Garrard  GSU</t>
  </si>
  <si>
    <t>Newaukum SB</t>
  </si>
  <si>
    <t>Newman SB</t>
  </si>
  <si>
    <t>Newskah Creek SB</t>
  </si>
  <si>
    <t>Nicholson SB</t>
  </si>
  <si>
    <t>Mack SB</t>
  </si>
  <si>
    <t>Porter SB</t>
  </si>
  <si>
    <t>Prairie SB</t>
  </si>
  <si>
    <t>Middle Chehalis Region</t>
  </si>
  <si>
    <t>Hanaford  GSU</t>
  </si>
  <si>
    <t>Skookumchuck SB</t>
  </si>
  <si>
    <t>RB Trib 0949 SB</t>
  </si>
  <si>
    <t>RB Trib 2383 SB</t>
  </si>
  <si>
    <t>Harris GSU</t>
  </si>
  <si>
    <t>Robinson SB</t>
  </si>
  <si>
    <t>Rock (Central Lowlands) SB</t>
  </si>
  <si>
    <t>Rock(UC) SB</t>
  </si>
  <si>
    <t>Jessie Slough GSU</t>
  </si>
  <si>
    <t>Roger Creek (UC) SB</t>
  </si>
  <si>
    <t>Newskah  SB</t>
  </si>
  <si>
    <t>Johns GSU</t>
  </si>
  <si>
    <t>Salzer SB</t>
  </si>
  <si>
    <t>Jones GSU</t>
  </si>
  <si>
    <t>O'Leary  SB</t>
  </si>
  <si>
    <t>Scammon SB</t>
  </si>
  <si>
    <t>South Fork SB</t>
  </si>
  <si>
    <t>Scatter SB</t>
  </si>
  <si>
    <t>Stearns SB</t>
  </si>
  <si>
    <t>RB Trib 2286 SB</t>
  </si>
  <si>
    <t>Stevens Tidal SB</t>
  </si>
  <si>
    <t>LB Trib 2250 GSU</t>
  </si>
  <si>
    <t>Stowe SB</t>
  </si>
  <si>
    <t>Redman Slough SB</t>
  </si>
  <si>
    <t>Lincoln  GSU</t>
  </si>
  <si>
    <t>Thrash Creek (UC) SB</t>
  </si>
  <si>
    <t>Tidal Zone SB</t>
  </si>
  <si>
    <t>Rock (CL) SB</t>
  </si>
  <si>
    <t>Lower Black MS GSU</t>
  </si>
  <si>
    <t>Rock (WH) SB</t>
  </si>
  <si>
    <t>Lower Black Tribs GSU</t>
  </si>
  <si>
    <t>Van Ornum SB</t>
  </si>
  <si>
    <t>Roger SB</t>
  </si>
  <si>
    <t>Lower Chehalis: Black to Skook GSU</t>
  </si>
  <si>
    <t>WF Chehalis River SB</t>
  </si>
  <si>
    <t>Lower Chehalis: Porter to Black GSU</t>
  </si>
  <si>
    <t>Olympic Mts Region</t>
  </si>
  <si>
    <t>Lower Chehalis: Satsop to Porter GSU</t>
  </si>
  <si>
    <t>Workman SB</t>
  </si>
  <si>
    <t>Lower EF Satsop MS GSU</t>
  </si>
  <si>
    <t>Lower EF Satsop Tribs GSU</t>
  </si>
  <si>
    <t>Lower Humptulips MS GSU</t>
  </si>
  <si>
    <t>Stafford  SB</t>
  </si>
  <si>
    <t>Lower MF Satsop MS GSU</t>
  </si>
  <si>
    <t>Lower Newaukum MS GSU</t>
  </si>
  <si>
    <t>Thrash SB</t>
  </si>
  <si>
    <t>Lower Satsop MS GSU</t>
  </si>
  <si>
    <t>Lower SF Chehalis MS GSU</t>
  </si>
  <si>
    <t>WF Chehalis SB</t>
  </si>
  <si>
    <t>Lower WF Satsop MS GSU</t>
  </si>
  <si>
    <t>Lower Wishkah MS GSU</t>
  </si>
  <si>
    <t>Lower Wynoochee MS GSU</t>
  </si>
  <si>
    <t>Mack GSU</t>
  </si>
  <si>
    <t>MF Hoquiam MS GSU</t>
  </si>
  <si>
    <t>MF Newaukum MS GSU</t>
  </si>
  <si>
    <t>Middle Chehalis: Newaukum to SF GSU</t>
  </si>
  <si>
    <t>Middle Chehalis: SF to Rainbow Falls GSU</t>
  </si>
  <si>
    <t>Middle Chehalis: Skook to Newaukum GSU</t>
  </si>
  <si>
    <t>Middle Humptulips MS GSU</t>
  </si>
  <si>
    <t>Middle Wynoochee MS GSU</t>
  </si>
  <si>
    <t>Newskah SB</t>
  </si>
  <si>
    <t>NF Newaukum MS GSU</t>
  </si>
  <si>
    <t>Obrien  GSU</t>
  </si>
  <si>
    <t>O'Leary SB</t>
  </si>
  <si>
    <t>Porter  GSU</t>
  </si>
  <si>
    <t>Rock (CL)  GSU</t>
  </si>
  <si>
    <t>Rock (WH)  GSU</t>
  </si>
  <si>
    <t>Rock(WH) SB</t>
  </si>
  <si>
    <t>Roger GSU</t>
  </si>
  <si>
    <t>Scatter  GSU</t>
  </si>
  <si>
    <t>SF Newaukum MS GSU</t>
  </si>
  <si>
    <t>Smith  GSU</t>
  </si>
  <si>
    <t>Stearns  GSU</t>
  </si>
  <si>
    <t>Stevens  GSU</t>
  </si>
  <si>
    <t>Stillman GSU</t>
  </si>
  <si>
    <t>Tidal Zone GSU</t>
  </si>
  <si>
    <t>Upper Black MS GSU</t>
  </si>
  <si>
    <t>Upper Black Tribs GSU</t>
  </si>
  <si>
    <t>Upper EF Satsop MS GSU</t>
  </si>
  <si>
    <t>Upper MF Satsop MS GSU</t>
  </si>
  <si>
    <t>Upper SF Chehalis MS GSU</t>
  </si>
  <si>
    <t>Upper WF Satsop MS GSU</t>
  </si>
  <si>
    <t>Upper Wishkah MS GSU</t>
  </si>
  <si>
    <t>Van Ornum  GSU</t>
  </si>
  <si>
    <t>Waddell  GSU</t>
  </si>
  <si>
    <t>WF Chehalis MS GSU</t>
  </si>
  <si>
    <t>WF Hoquiam MS GSU</t>
  </si>
  <si>
    <t>WF Humptulips MS GSU</t>
  </si>
  <si>
    <t>WF Wishkah MS GSU</t>
  </si>
  <si>
    <t>LB Trib 2175 GSU</t>
  </si>
  <si>
    <t>Lower Skookumchuck MS GSU</t>
  </si>
  <si>
    <t>Upper Skookumchuck MS GSU</t>
  </si>
  <si>
    <t>Elk Cr GSU</t>
  </si>
  <si>
    <t>Chehalis Abv Crim MS GSU</t>
  </si>
  <si>
    <t>Chehalis RB Falls to Crim MS GSU</t>
  </si>
  <si>
    <t>Smith GSU</t>
  </si>
  <si>
    <t>Baker GSU</t>
  </si>
  <si>
    <t>Big (Wyn) GSU</t>
  </si>
  <si>
    <t>Grass GSU</t>
  </si>
  <si>
    <t>Charley GSU</t>
  </si>
  <si>
    <t>Chapin GSU</t>
  </si>
  <si>
    <t>Fry GSU</t>
  </si>
  <si>
    <t>Gibson GSU</t>
  </si>
  <si>
    <t>Dempsey GSU</t>
  </si>
  <si>
    <t>Elizabeth GSU</t>
  </si>
  <si>
    <t>GSUs (178)</t>
  </si>
  <si>
    <t>EDT Limiting Factors</t>
  </si>
  <si>
    <t>Total miles</t>
  </si>
  <si>
    <t>Length of Primary Channel (miles)</t>
  </si>
  <si>
    <t>Beaver pond restoration action added to GSUs as indicated by NOAA modeling</t>
  </si>
  <si>
    <t xml:space="preserve">Early Riparian Restoration </t>
  </si>
  <si>
    <t>Grays Harbor Tributaries</t>
  </si>
  <si>
    <t>Color Key</t>
  </si>
  <si>
    <r>
      <t xml:space="preserve">GSUs highlighted in </t>
    </r>
    <r>
      <rPr>
        <b/>
        <sz val="11"/>
        <color theme="9"/>
        <rFont val="Calibri"/>
        <family val="2"/>
        <scheme val="minor"/>
      </rPr>
      <t>green</t>
    </r>
    <r>
      <rPr>
        <sz val="11"/>
        <color theme="1"/>
        <rFont val="Calibri"/>
        <family val="2"/>
        <scheme val="minor"/>
      </rPr>
      <t xml:space="preserve"> are added for headwater amphibian focused actions only</t>
    </r>
  </si>
  <si>
    <t>Only minor riparian restoration to be implemented because GSU is dominated by managed forest land use, but restoration will result from natural growth of the protected riparian zone in managed forests  in the long-term</t>
  </si>
  <si>
    <t>Restoration action de-emphasized based on limiting factors review;  for fish passage barriers this is based on review of the number, % blockage, and location of barriers in the GSU</t>
  </si>
  <si>
    <t>Restoration action deemphasizes based on limiting factors review;  for barriers based on review of the number, % blockage, and location of barriers in the GSU</t>
  </si>
  <si>
    <t>Mox Chehalis was added due to benefits for coho, steelhead and fall Chinook; per km abundance response higher than Newman/Vance</t>
  </si>
  <si>
    <t>At-Risk Spp.</t>
  </si>
  <si>
    <t>NOAA habitat data indicates average response to wood; increased emphasis based on EDT loss of key habitat and habitat diversity.</t>
  </si>
  <si>
    <t>Emphasized large wood placement due to high potential in NOAA habitat analysis and high EDT limiting factor ranking</t>
  </si>
  <si>
    <t>Added GSU to add spatial structure and increase diversity of coho; potential floodplain reconnection in Chehalis River floodplain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</si>
</sst>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i/>
      <sz val="11"/>
      <color theme="1"/>
      <name val="Calibri"/>
      <family val="2"/>
      <scheme val="minor"/>
    </font>
    <font>
      <i/>
      <sz val="11"/>
      <color rgb="FFFF0000"/>
      <name val="Calibri"/>
      <family val="2"/>
      <scheme val="minor"/>
    </font>
    <font>
      <i/>
      <sz val="11"/>
      <name val="Calibri"/>
      <family val="2"/>
      <scheme val="minor"/>
    </font>
    <font>
      <b/>
      <sz val="11"/>
      <name val="Calibri"/>
      <family val="2"/>
      <scheme val="minor"/>
    </font>
    <font>
      <sz val="11"/>
      <color theme="1"/>
      <name val="Calibri"/>
      <family val="2"/>
      <scheme val="minor"/>
    </font>
    <font>
      <b/>
      <vertAlign val="superscript"/>
      <sz val="11"/>
      <color theme="1"/>
      <name val="Calibri"/>
      <family val="2"/>
      <scheme val="minor"/>
    </font>
    <font>
      <b/>
      <vertAlign val="superscript"/>
      <sz val="11"/>
      <name val="Calibri"/>
      <family val="2"/>
      <scheme val="minor"/>
    </font>
    <font>
      <b/>
      <sz val="16"/>
      <color theme="1"/>
      <name val="Calibri"/>
      <family val="2"/>
      <scheme val="minor"/>
    </font>
    <font>
      <sz val="11"/>
      <color rgb="FF00B0F0"/>
      <name val="Calibri"/>
      <family val="2"/>
      <scheme val="minor"/>
    </font>
    <font>
      <b/>
      <sz val="16"/>
      <name val="Calibri"/>
      <family val="2"/>
      <scheme val="minor"/>
    </font>
    <font>
      <b/>
      <sz val="11"/>
      <color rgb="FF00B050"/>
      <name val="Calibri"/>
      <family val="2"/>
      <scheme val="minor"/>
    </font>
    <font>
      <b/>
      <sz val="14"/>
      <color theme="1"/>
      <name val="Calibri"/>
      <family val="2"/>
      <scheme val="minor"/>
    </font>
    <font>
      <b/>
      <sz val="14"/>
      <name val="Calibri"/>
      <family val="2"/>
      <scheme val="minor"/>
    </font>
    <font>
      <b/>
      <strike/>
      <sz val="11"/>
      <color theme="1"/>
      <name val="Calibri"/>
      <family val="2"/>
      <scheme val="minor"/>
    </font>
    <font>
      <b/>
      <sz val="11"/>
      <color rgb="FFFF0000"/>
      <name val="Calibri"/>
      <family val="2"/>
      <scheme val="minor"/>
    </font>
    <font>
      <b/>
      <sz val="9"/>
      <color indexed="81"/>
      <name val="Tahoma"/>
      <family val="2"/>
    </font>
    <font>
      <sz val="9"/>
      <color indexed="81"/>
      <name val="Tahoma"/>
      <family val="2"/>
    </font>
    <font>
      <sz val="12"/>
      <color rgb="FF00B0F0"/>
      <name val="Calibri"/>
      <family val="2"/>
      <scheme val="minor"/>
    </font>
    <font>
      <sz val="11"/>
      <color theme="0" tint="-0.34998626667073579"/>
      <name val="Calibri"/>
      <family val="2"/>
      <scheme val="minor"/>
    </font>
    <font>
      <i/>
      <sz val="11"/>
      <color theme="0" tint="-0.34998626667073579"/>
      <name val="Calibri"/>
      <family val="2"/>
      <scheme val="minor"/>
    </font>
    <font>
      <sz val="11"/>
      <color rgb="FF00B050"/>
      <name val="Calibri"/>
      <family val="2"/>
      <scheme val="minor"/>
    </font>
    <font>
      <i/>
      <sz val="11"/>
      <color rgb="FF00B050"/>
      <name val="Calibri"/>
      <family val="2"/>
      <scheme val="minor"/>
    </font>
    <font>
      <b/>
      <sz val="11"/>
      <color rgb="FF00B0F0"/>
      <name val="Calibri"/>
      <family val="2"/>
      <scheme val="minor"/>
    </font>
    <font>
      <i/>
      <sz val="11"/>
      <color rgb="FF00B0F0"/>
      <name val="Calibri"/>
      <family val="2"/>
      <scheme val="minor"/>
    </font>
    <font>
      <sz val="11"/>
      <color theme="0" tint="-0.499984740745262"/>
      <name val="Calibri"/>
      <family val="2"/>
      <scheme val="minor"/>
    </font>
    <font>
      <b/>
      <sz val="14"/>
      <color theme="0" tint="-0.499984740745262"/>
      <name val="Calibri"/>
      <family val="2"/>
      <scheme val="minor"/>
    </font>
    <font>
      <i/>
      <sz val="11"/>
      <color theme="0" tint="-0.499984740745262"/>
      <name val="Calibri"/>
      <family val="2"/>
      <scheme val="minor"/>
    </font>
    <font>
      <b/>
      <i/>
      <sz val="11"/>
      <color theme="1"/>
      <name val="Calibri"/>
      <family val="2"/>
      <scheme val="minor"/>
    </font>
    <font>
      <b/>
      <sz val="11"/>
      <color theme="0" tint="-0.499984740745262"/>
      <name val="Calibri"/>
      <family val="2"/>
      <scheme val="minor"/>
    </font>
    <font>
      <sz val="9"/>
      <color theme="1"/>
      <name val="Calibri"/>
      <family val="2"/>
      <scheme val="minor"/>
    </font>
    <font>
      <sz val="9"/>
      <name val="Calibri"/>
      <family val="2"/>
      <scheme val="minor"/>
    </font>
    <font>
      <b/>
      <sz val="9"/>
      <color rgb="FFFF0000"/>
      <name val="Calibri"/>
      <family val="2"/>
      <scheme val="minor"/>
    </font>
    <font>
      <sz val="9"/>
      <color rgb="FFFF0000"/>
      <name val="Calibri"/>
      <family val="2"/>
      <scheme val="minor"/>
    </font>
    <font>
      <sz val="9"/>
      <color rgb="FF00B050"/>
      <name val="Calibri"/>
      <family val="2"/>
      <scheme val="minor"/>
    </font>
    <font>
      <sz val="9"/>
      <color theme="0" tint="-0.34998626667073579"/>
      <name val="Calibri"/>
      <family val="2"/>
      <scheme val="minor"/>
    </font>
    <font>
      <vertAlign val="superscript"/>
      <sz val="11"/>
      <name val="Calibri"/>
      <family val="2"/>
      <scheme val="minor"/>
    </font>
    <font>
      <sz val="14"/>
      <color theme="1"/>
      <name val="Calibri"/>
      <family val="2"/>
      <scheme val="minor"/>
    </font>
    <font>
      <b/>
      <sz val="11"/>
      <color theme="0" tint="-0.34998626667073579"/>
      <name val="Calibri"/>
      <family val="2"/>
      <scheme val="minor"/>
    </font>
    <font>
      <b/>
      <sz val="11"/>
      <color theme="9"/>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ck">
        <color auto="1"/>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ck">
        <color auto="1"/>
      </right>
      <top/>
      <bottom/>
      <diagonal/>
    </border>
    <border>
      <left style="thin">
        <color indexed="64"/>
      </left>
      <right style="medium">
        <color indexed="64"/>
      </right>
      <top style="thin">
        <color indexed="64"/>
      </top>
      <bottom style="thin">
        <color indexed="64"/>
      </bottom>
      <diagonal/>
    </border>
    <border>
      <left style="medium">
        <color indexed="64"/>
      </left>
      <right style="thick">
        <color auto="1"/>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thick">
        <color auto="1"/>
      </left>
      <right/>
      <top/>
      <bottom style="thin">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s>
  <cellStyleXfs count="2">
    <xf numFmtId="0" fontId="0" fillId="0" borderId="0"/>
    <xf numFmtId="9" fontId="8" fillId="0" borderId="0" applyFont="0" applyFill="0" applyBorder="0" applyAlignment="0" applyProtection="0"/>
  </cellStyleXfs>
  <cellXfs count="1023">
    <xf numFmtId="0" fontId="0" fillId="0" borderId="0" xfId="0"/>
    <xf numFmtId="0" fontId="0" fillId="0" borderId="1" xfId="0" applyBorder="1"/>
    <xf numFmtId="0" fontId="1" fillId="0" borderId="1" xfId="0" applyFont="1" applyBorder="1"/>
    <xf numFmtId="0" fontId="3" fillId="0" borderId="0" xfId="0" applyFont="1"/>
    <xf numFmtId="0" fontId="0" fillId="4" borderId="1" xfId="0" applyFill="1" applyBorder="1"/>
    <xf numFmtId="0" fontId="2" fillId="4" borderId="1" xfId="0" applyFont="1" applyFill="1" applyBorder="1"/>
    <xf numFmtId="0" fontId="1" fillId="4" borderId="1" xfId="0" applyFont="1" applyFill="1" applyBorder="1"/>
    <xf numFmtId="0" fontId="0" fillId="4" borderId="0" xfId="0" applyFill="1"/>
    <xf numFmtId="0" fontId="0" fillId="0" borderId="1" xfId="0" applyFont="1" applyFill="1" applyBorder="1"/>
    <xf numFmtId="0" fontId="2" fillId="0" borderId="1" xfId="0" applyFont="1" applyFill="1" applyBorder="1"/>
    <xf numFmtId="0" fontId="2" fillId="0" borderId="1" xfId="0" applyFont="1" applyBorder="1"/>
    <xf numFmtId="0" fontId="1"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0" borderId="1" xfId="0" applyBorder="1" applyAlignment="1">
      <alignment horizontal="center" vertical="center"/>
    </xf>
    <xf numFmtId="1" fontId="0" fillId="4" borderId="1" xfId="0" applyNumberFormat="1" applyFill="1" applyBorder="1"/>
    <xf numFmtId="1" fontId="0" fillId="4" borderId="1" xfId="0" applyNumberFormat="1" applyFont="1" applyFill="1" applyBorder="1"/>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1" fontId="2" fillId="4" borderId="1" xfId="0" applyNumberFormat="1" applyFont="1" applyFill="1" applyBorder="1"/>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1" fontId="1" fillId="0" borderId="1" xfId="0" applyNumberFormat="1" applyFont="1" applyBorder="1"/>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2" fillId="0" borderId="1" xfId="0" applyFont="1" applyFill="1" applyBorder="1" applyAlignment="1">
      <alignment horizontal="center" vertical="center"/>
    </xf>
    <xf numFmtId="1" fontId="2" fillId="5" borderId="1" xfId="0" applyNumberFormat="1" applyFont="1" applyFill="1" applyBorder="1"/>
    <xf numFmtId="1" fontId="2" fillId="5" borderId="2" xfId="0" applyNumberFormat="1" applyFont="1" applyFill="1" applyBorder="1"/>
    <xf numFmtId="1" fontId="0" fillId="5" borderId="1" xfId="0" applyNumberFormat="1" applyFill="1" applyBorder="1"/>
    <xf numFmtId="1" fontId="2" fillId="7" borderId="1" xfId="0" applyNumberFormat="1" applyFont="1" applyFill="1" applyBorder="1"/>
    <xf numFmtId="0" fontId="3" fillId="0" borderId="1" xfId="0" applyFont="1" applyBorder="1" applyAlignment="1">
      <alignment horizontal="center" vertical="center"/>
    </xf>
    <xf numFmtId="0" fontId="0" fillId="0" borderId="0" xfId="0" applyAlignment="1">
      <alignment horizontal="center"/>
    </xf>
    <xf numFmtId="0" fontId="3" fillId="0" borderId="0" xfId="0" applyFont="1" applyAlignment="1">
      <alignment horizontal="center"/>
    </xf>
    <xf numFmtId="1" fontId="2" fillId="0" borderId="1" xfId="0" applyNumberFormat="1" applyFont="1" applyFill="1" applyBorder="1"/>
    <xf numFmtId="1" fontId="2" fillId="0" borderId="1" xfId="0" applyNumberFormat="1" applyFont="1" applyFill="1" applyBorder="1" applyAlignment="1"/>
    <xf numFmtId="1" fontId="2" fillId="6" borderId="2" xfId="0" applyNumberFormat="1" applyFont="1" applyFill="1" applyBorder="1"/>
    <xf numFmtId="1" fontId="1" fillId="0" borderId="1" xfId="0" applyNumberFormat="1" applyFont="1" applyFill="1" applyBorder="1"/>
    <xf numFmtId="1" fontId="2" fillId="0" borderId="1" xfId="0" applyNumberFormat="1" applyFont="1" applyFill="1" applyBorder="1" applyAlignment="1">
      <alignment horizontal="right"/>
    </xf>
    <xf numFmtId="0" fontId="5"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xf numFmtId="0" fontId="6" fillId="0" borderId="1" xfId="0" applyFont="1" applyBorder="1"/>
    <xf numFmtId="1" fontId="0" fillId="0" borderId="1" xfId="0" applyNumberFormat="1" applyBorder="1"/>
    <xf numFmtId="0" fontId="2" fillId="0" borderId="0" xfId="0" applyFont="1"/>
    <xf numFmtId="1" fontId="0" fillId="0" borderId="0" xfId="0" applyNumberFormat="1"/>
    <xf numFmtId="1" fontId="3" fillId="0" borderId="0" xfId="0" applyNumberFormat="1" applyFont="1"/>
    <xf numFmtId="0" fontId="1" fillId="3" borderId="1" xfId="0" applyFont="1" applyFill="1" applyBorder="1"/>
    <xf numFmtId="0" fontId="1" fillId="0" borderId="0" xfId="0" applyFont="1"/>
    <xf numFmtId="9" fontId="0" fillId="5" borderId="1" xfId="0" applyNumberFormat="1" applyFill="1" applyBorder="1"/>
    <xf numFmtId="9" fontId="0" fillId="4" borderId="1" xfId="0" applyNumberFormat="1" applyFont="1" applyFill="1" applyBorder="1"/>
    <xf numFmtId="9" fontId="2" fillId="5" borderId="2" xfId="0" applyNumberFormat="1" applyFont="1" applyFill="1" applyBorder="1"/>
    <xf numFmtId="9" fontId="0" fillId="5" borderId="1" xfId="1" applyFont="1" applyFill="1" applyBorder="1"/>
    <xf numFmtId="9" fontId="2" fillId="5" borderId="1" xfId="1" applyFont="1" applyFill="1" applyBorder="1"/>
    <xf numFmtId="9" fontId="2" fillId="7" borderId="1" xfId="1" applyFont="1" applyFill="1" applyBorder="1"/>
    <xf numFmtId="9" fontId="2" fillId="0" borderId="1" xfId="1" applyFont="1" applyFill="1" applyBorder="1" applyAlignment="1"/>
    <xf numFmtId="9" fontId="2" fillId="0" borderId="1" xfId="1" applyFont="1" applyFill="1" applyBorder="1"/>
    <xf numFmtId="9" fontId="2" fillId="5" borderId="2" xfId="1" applyFont="1" applyFill="1" applyBorder="1"/>
    <xf numFmtId="9" fontId="0" fillId="4" borderId="1" xfId="1" applyFont="1" applyFill="1" applyBorder="1"/>
    <xf numFmtId="9" fontId="0" fillId="5" borderId="2" xfId="1" applyFont="1" applyFill="1" applyBorder="1"/>
    <xf numFmtId="9" fontId="2" fillId="0" borderId="1" xfId="1" applyFont="1" applyFill="1" applyBorder="1" applyAlignment="1">
      <alignment horizontal="right"/>
    </xf>
    <xf numFmtId="0" fontId="2" fillId="0" borderId="1" xfId="0" applyFont="1" applyFill="1" applyBorder="1" applyAlignment="1"/>
    <xf numFmtId="1" fontId="0" fillId="0" borderId="1" xfId="0" applyNumberFormat="1" applyFont="1" applyFill="1" applyBorder="1"/>
    <xf numFmtId="9" fontId="0" fillId="0" borderId="1" xfId="0" applyNumberFormat="1" applyFont="1" applyFill="1" applyBorder="1"/>
    <xf numFmtId="1" fontId="0" fillId="0" borderId="1" xfId="0" applyNumberFormat="1" applyFill="1" applyBorder="1"/>
    <xf numFmtId="9" fontId="0" fillId="0" borderId="1" xfId="0" applyNumberFormat="1" applyFill="1" applyBorder="1"/>
    <xf numFmtId="1" fontId="2" fillId="0" borderId="2" xfId="0" applyNumberFormat="1" applyFont="1" applyFill="1" applyBorder="1"/>
    <xf numFmtId="9" fontId="2" fillId="0" borderId="2" xfId="0" applyNumberFormat="1" applyFont="1" applyFill="1" applyBorder="1"/>
    <xf numFmtId="0" fontId="1" fillId="0" borderId="1" xfId="0" applyFont="1" applyFill="1" applyBorder="1"/>
    <xf numFmtId="0" fontId="7" fillId="0" borderId="1" xfId="0" applyFont="1" applyFill="1" applyBorder="1"/>
    <xf numFmtId="9" fontId="0" fillId="0" borderId="1" xfId="1" applyFont="1" applyFill="1" applyBorder="1"/>
    <xf numFmtId="9" fontId="2" fillId="0" borderId="2" xfId="1" applyFont="1" applyFill="1" applyBorder="1"/>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0" xfId="0" applyFont="1" applyAlignment="1">
      <alignment horizontal="center" vertical="center"/>
    </xf>
    <xf numFmtId="0" fontId="0" fillId="4" borderId="1" xfId="0"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0" fillId="4" borderId="2" xfId="0" applyFill="1" applyBorder="1" applyAlignment="1">
      <alignment horizontal="center"/>
    </xf>
    <xf numFmtId="0" fontId="0" fillId="4" borderId="0" xfId="0" applyFill="1" applyAlignment="1">
      <alignment horizontal="center"/>
    </xf>
    <xf numFmtId="1" fontId="1" fillId="0" borderId="1" xfId="0" applyNumberFormat="1" applyFont="1" applyBorder="1" applyAlignment="1">
      <alignment horizontal="center"/>
    </xf>
    <xf numFmtId="9" fontId="7" fillId="5" borderId="2" xfId="1" applyFont="1" applyFill="1" applyBorder="1"/>
    <xf numFmtId="3" fontId="0" fillId="4" borderId="1" xfId="0" applyNumberFormat="1" applyFill="1" applyBorder="1"/>
    <xf numFmtId="3" fontId="2" fillId="4" borderId="1" xfId="0" applyNumberFormat="1" applyFont="1" applyFill="1" applyBorder="1"/>
    <xf numFmtId="3" fontId="2" fillId="4" borderId="2" xfId="0" applyNumberFormat="1" applyFont="1" applyFill="1" applyBorder="1"/>
    <xf numFmtId="3" fontId="0" fillId="4" borderId="2" xfId="0" applyNumberFormat="1" applyFill="1" applyBorder="1"/>
    <xf numFmtId="0" fontId="7" fillId="0" borderId="1" xfId="0" applyFont="1" applyFill="1" applyBorder="1" applyAlignment="1">
      <alignment horizontal="left"/>
    </xf>
    <xf numFmtId="1" fontId="0" fillId="0" borderId="2" xfId="0" applyNumberFormat="1" applyFont="1" applyFill="1" applyBorder="1"/>
    <xf numFmtId="9" fontId="0" fillId="0" borderId="2" xfId="1" applyFont="1" applyFill="1" applyBorder="1"/>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12" fillId="0"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1" xfId="0" applyFont="1" applyFill="1" applyBorder="1"/>
    <xf numFmtId="9" fontId="14" fillId="5" borderId="1" xfId="1" applyFont="1" applyFill="1" applyBorder="1"/>
    <xf numFmtId="0" fontId="15" fillId="0" borderId="1" xfId="0" applyFont="1" applyBorder="1" applyAlignment="1">
      <alignment horizontal="center" vertical="center"/>
    </xf>
    <xf numFmtId="0" fontId="12" fillId="0" borderId="1" xfId="0" applyFont="1" applyBorder="1" applyAlignment="1">
      <alignment horizontal="center" vertical="center"/>
    </xf>
    <xf numFmtId="0" fontId="15" fillId="4" borderId="1" xfId="0" applyFont="1" applyFill="1" applyBorder="1" applyAlignment="1">
      <alignment horizontal="center" vertical="center"/>
    </xf>
    <xf numFmtId="0" fontId="16" fillId="0" borderId="1" xfId="0" applyFont="1" applyBorder="1" applyAlignment="1">
      <alignment horizontal="center" vertical="center"/>
    </xf>
    <xf numFmtId="0" fontId="16" fillId="4"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 fillId="8" borderId="1" xfId="0" applyFont="1" applyFill="1" applyBorder="1"/>
    <xf numFmtId="0" fontId="21" fillId="0" borderId="1" xfId="0" applyFont="1" applyBorder="1" applyAlignment="1">
      <alignment horizontal="center" vertical="center"/>
    </xf>
    <xf numFmtId="0" fontId="0" fillId="0" borderId="0" xfId="0" applyAlignment="1">
      <alignment vertical="center"/>
    </xf>
    <xf numFmtId="0" fontId="14" fillId="0" borderId="1" xfId="0" applyFont="1" applyFill="1" applyBorder="1" applyAlignment="1">
      <alignment vertical="center" wrapText="1"/>
    </xf>
    <xf numFmtId="1" fontId="2" fillId="5" borderId="1" xfId="0" applyNumberFormat="1" applyFont="1" applyFill="1" applyBorder="1" applyAlignment="1">
      <alignment vertical="center"/>
    </xf>
    <xf numFmtId="9" fontId="2" fillId="5" borderId="1" xfId="1" applyFont="1" applyFill="1" applyBorder="1" applyAlignment="1">
      <alignment vertical="center"/>
    </xf>
    <xf numFmtId="0" fontId="0" fillId="0" borderId="1" xfId="0" applyBorder="1" applyAlignment="1">
      <alignment vertical="center"/>
    </xf>
    <xf numFmtId="0" fontId="4" fillId="0" borderId="1" xfId="0" applyFont="1" applyBorder="1" applyAlignment="1">
      <alignment vertical="center"/>
    </xf>
    <xf numFmtId="9" fontId="0" fillId="5" borderId="2" xfId="1" applyFont="1" applyFill="1" applyBorder="1" applyAlignment="1">
      <alignment vertical="center"/>
    </xf>
    <xf numFmtId="0" fontId="11" fillId="0" borderId="0" xfId="0" applyFont="1" applyAlignment="1">
      <alignment horizontal="center"/>
    </xf>
    <xf numFmtId="0" fontId="3" fillId="4" borderId="1" xfId="0" applyFont="1" applyFill="1" applyBorder="1"/>
    <xf numFmtId="0" fontId="3" fillId="4" borderId="1" xfId="0" applyFont="1" applyFill="1" applyBorder="1" applyAlignment="1">
      <alignment horizontal="center" vertical="center"/>
    </xf>
    <xf numFmtId="0" fontId="4" fillId="4" borderId="1" xfId="0" applyFont="1" applyFill="1" applyBorder="1"/>
    <xf numFmtId="1" fontId="0" fillId="4" borderId="0" xfId="0" applyNumberFormat="1" applyFill="1"/>
    <xf numFmtId="0" fontId="22" fillId="4" borderId="0" xfId="0" applyFont="1" applyFill="1"/>
    <xf numFmtId="0" fontId="22" fillId="4" borderId="1" xfId="0" applyFont="1" applyFill="1" applyBorder="1"/>
    <xf numFmtId="3" fontId="22" fillId="4" borderId="1" xfId="0" applyNumberFormat="1" applyFont="1" applyFill="1" applyBorder="1"/>
    <xf numFmtId="0" fontId="22" fillId="4" borderId="1" xfId="0" applyFont="1" applyFill="1" applyBorder="1" applyAlignment="1">
      <alignment horizontal="center"/>
    </xf>
    <xf numFmtId="1" fontId="22" fillId="4" borderId="1" xfId="0" applyNumberFormat="1" applyFont="1" applyFill="1" applyBorder="1"/>
    <xf numFmtId="9" fontId="22" fillId="4" borderId="1" xfId="0" applyNumberFormat="1" applyFont="1" applyFill="1" applyBorder="1"/>
    <xf numFmtId="0" fontId="22" fillId="4" borderId="1" xfId="0" applyFont="1" applyFill="1" applyBorder="1" applyAlignment="1">
      <alignment horizontal="center" vertical="center"/>
    </xf>
    <xf numFmtId="0" fontId="23" fillId="4" borderId="1" xfId="0" applyFont="1" applyFill="1" applyBorder="1"/>
    <xf numFmtId="1" fontId="22" fillId="4" borderId="0" xfId="0" applyNumberFormat="1" applyFont="1" applyFill="1"/>
    <xf numFmtId="0" fontId="2" fillId="8" borderId="1" xfId="0" applyFont="1" applyFill="1" applyBorder="1" applyAlignment="1">
      <alignment vertical="center"/>
    </xf>
    <xf numFmtId="9" fontId="7" fillId="5" borderId="1" xfId="1" applyFont="1" applyFill="1" applyBorder="1"/>
    <xf numFmtId="9" fontId="7" fillId="0" borderId="1" xfId="1" applyFont="1" applyFill="1" applyBorder="1" applyAlignment="1">
      <alignment horizontal="right"/>
    </xf>
    <xf numFmtId="9" fontId="7" fillId="6" borderId="2" xfId="1" applyFont="1" applyFill="1" applyBorder="1"/>
    <xf numFmtId="9" fontId="7" fillId="4" borderId="1" xfId="0" applyNumberFormat="1" applyFont="1" applyFill="1" applyBorder="1"/>
    <xf numFmtId="9" fontId="7" fillId="4" borderId="1" xfId="1" applyFont="1" applyFill="1" applyBorder="1"/>
    <xf numFmtId="1" fontId="1" fillId="0" borderId="0" xfId="0" applyNumberFormat="1" applyFont="1"/>
    <xf numFmtId="9" fontId="14" fillId="0" borderId="1" xfId="1" applyFont="1" applyFill="1" applyBorder="1"/>
    <xf numFmtId="9" fontId="7" fillId="0" borderId="2" xfId="1" applyFont="1" applyFill="1" applyBorder="1"/>
    <xf numFmtId="9" fontId="7" fillId="0" borderId="1" xfId="1" applyFont="1" applyFill="1" applyBorder="1"/>
    <xf numFmtId="0" fontId="3" fillId="0" borderId="1" xfId="0" applyFont="1" applyBorder="1"/>
    <xf numFmtId="0" fontId="0" fillId="0" borderId="1" xfId="0" applyBorder="1" applyAlignment="1">
      <alignment wrapText="1"/>
    </xf>
    <xf numFmtId="1" fontId="24" fillId="0" borderId="2" xfId="0" applyNumberFormat="1" applyFont="1" applyFill="1" applyBorder="1"/>
    <xf numFmtId="9" fontId="24" fillId="0" borderId="2" xfId="0" applyNumberFormat="1" applyFont="1" applyFill="1" applyBorder="1"/>
    <xf numFmtId="0" fontId="24" fillId="0" borderId="1" xfId="0" applyFont="1" applyBorder="1"/>
    <xf numFmtId="1" fontId="24" fillId="0" borderId="1" xfId="0" applyNumberFormat="1" applyFont="1" applyFill="1" applyBorder="1"/>
    <xf numFmtId="9" fontId="24" fillId="0" borderId="1" xfId="0" applyNumberFormat="1" applyFont="1" applyFill="1" applyBorder="1"/>
    <xf numFmtId="0" fontId="25" fillId="0" borderId="1" xfId="0" applyFont="1" applyBorder="1"/>
    <xf numFmtId="1" fontId="24" fillId="0" borderId="1" xfId="0" applyNumberFormat="1" applyFont="1" applyFill="1" applyBorder="1" applyAlignment="1">
      <alignment vertical="center"/>
    </xf>
    <xf numFmtId="9" fontId="24" fillId="0" borderId="1" xfId="1" applyFont="1" applyFill="1" applyBorder="1" applyAlignment="1">
      <alignment vertical="center"/>
    </xf>
    <xf numFmtId="0" fontId="25" fillId="0" borderId="1" xfId="0" applyFont="1" applyBorder="1" applyAlignment="1">
      <alignment vertical="center"/>
    </xf>
    <xf numFmtId="0" fontId="24" fillId="0" borderId="1" xfId="0" applyFont="1" applyBorder="1" applyAlignment="1">
      <alignment vertical="center" wrapText="1"/>
    </xf>
    <xf numFmtId="0" fontId="24" fillId="0" borderId="1" xfId="0" applyFont="1" applyBorder="1" applyAlignment="1">
      <alignment vertical="center"/>
    </xf>
    <xf numFmtId="9" fontId="24" fillId="0" borderId="1" xfId="1" applyFont="1" applyFill="1" applyBorder="1"/>
    <xf numFmtId="0" fontId="24" fillId="0" borderId="1" xfId="0" applyFont="1" applyBorder="1" applyAlignment="1">
      <alignment wrapText="1"/>
    </xf>
    <xf numFmtId="9" fontId="24" fillId="0" borderId="2" xfId="1" applyFont="1" applyFill="1" applyBorder="1"/>
    <xf numFmtId="1" fontId="24" fillId="0" borderId="2" xfId="0" applyNumberFormat="1" applyFont="1" applyFill="1" applyBorder="1" applyAlignment="1"/>
    <xf numFmtId="1" fontId="24" fillId="0" borderId="2" xfId="0" applyNumberFormat="1" applyFont="1" applyFill="1" applyBorder="1" applyAlignment="1">
      <alignment vertical="center"/>
    </xf>
    <xf numFmtId="9" fontId="24" fillId="0" borderId="2" xfId="1" applyFont="1" applyFill="1" applyBorder="1" applyAlignment="1">
      <alignment vertical="center"/>
    </xf>
    <xf numFmtId="1" fontId="1" fillId="0" borderId="2" xfId="0" applyNumberFormat="1" applyFont="1" applyFill="1" applyBorder="1"/>
    <xf numFmtId="1" fontId="7" fillId="0" borderId="1" xfId="0" applyNumberFormat="1" applyFont="1" applyFill="1" applyBorder="1"/>
    <xf numFmtId="0" fontId="26" fillId="0" borderId="1" xfId="0" applyFont="1" applyFill="1" applyBorder="1"/>
    <xf numFmtId="1" fontId="12" fillId="0" borderId="1" xfId="0" applyNumberFormat="1" applyFont="1" applyFill="1" applyBorder="1"/>
    <xf numFmtId="9" fontId="26" fillId="0" borderId="1" xfId="1" applyFont="1" applyFill="1" applyBorder="1"/>
    <xf numFmtId="0" fontId="27" fillId="0" borderId="1" xfId="0" applyFont="1" applyBorder="1"/>
    <xf numFmtId="0" fontId="12" fillId="0" borderId="1" xfId="0" applyFont="1" applyBorder="1"/>
    <xf numFmtId="1" fontId="7" fillId="0" borderId="2" xfId="0" applyNumberFormat="1" applyFont="1" applyFill="1" applyBorder="1"/>
    <xf numFmtId="0" fontId="28" fillId="4" borderId="1" xfId="0" applyFont="1" applyFill="1" applyBorder="1"/>
    <xf numFmtId="1" fontId="28" fillId="4" borderId="1" xfId="0" applyNumberFormat="1" applyFont="1" applyFill="1" applyBorder="1"/>
    <xf numFmtId="9" fontId="28" fillId="4" borderId="1" xfId="0" applyNumberFormat="1" applyFont="1" applyFill="1" applyBorder="1"/>
    <xf numFmtId="0" fontId="28" fillId="4" borderId="1" xfId="0" applyFont="1" applyFill="1" applyBorder="1" applyAlignment="1">
      <alignment horizontal="center" vertical="center"/>
    </xf>
    <xf numFmtId="0" fontId="29" fillId="4" borderId="1" xfId="0" applyFont="1" applyFill="1" applyBorder="1" applyAlignment="1">
      <alignment horizontal="center" vertical="center"/>
    </xf>
    <xf numFmtId="0" fontId="30" fillId="4" borderId="1" xfId="0" applyFont="1" applyFill="1" applyBorder="1"/>
    <xf numFmtId="1" fontId="7" fillId="4" borderId="1" xfId="0" applyNumberFormat="1" applyFont="1" applyFill="1" applyBorder="1"/>
    <xf numFmtId="0" fontId="31" fillId="0" borderId="1" xfId="0" applyFont="1" applyBorder="1"/>
    <xf numFmtId="0" fontId="1" fillId="0" borderId="1" xfId="0" applyFont="1" applyBorder="1" applyAlignment="1">
      <alignment wrapText="1"/>
    </xf>
    <xf numFmtId="1" fontId="24" fillId="0" borderId="1" xfId="0" applyNumberFormat="1" applyFont="1" applyFill="1" applyBorder="1" applyAlignment="1">
      <alignment horizontal="right"/>
    </xf>
    <xf numFmtId="9" fontId="24" fillId="0" borderId="1" xfId="1" applyFont="1" applyFill="1" applyBorder="1" applyAlignment="1">
      <alignment horizontal="right"/>
    </xf>
    <xf numFmtId="0" fontId="24" fillId="4" borderId="1" xfId="0" applyFont="1" applyFill="1" applyBorder="1" applyAlignment="1">
      <alignment horizontal="center" vertical="center"/>
    </xf>
    <xf numFmtId="0" fontId="24" fillId="0" borderId="1" xfId="0" applyFont="1" applyBorder="1" applyAlignment="1">
      <alignment horizontal="center" vertical="center"/>
    </xf>
    <xf numFmtId="0" fontId="25" fillId="4" borderId="1" xfId="0" applyFont="1" applyFill="1" applyBorder="1" applyAlignment="1">
      <alignment horizontal="center" vertical="center"/>
    </xf>
    <xf numFmtId="0" fontId="25" fillId="0" borderId="1" xfId="0" applyFont="1" applyBorder="1" applyAlignment="1">
      <alignment horizontal="center" vertical="center"/>
    </xf>
    <xf numFmtId="1" fontId="24" fillId="0" borderId="1" xfId="0" applyNumberFormat="1" applyFont="1" applyBorder="1"/>
    <xf numFmtId="0" fontId="2" fillId="0" borderId="1" xfId="0" applyFont="1" applyFill="1" applyBorder="1" applyAlignment="1">
      <alignment horizontal="left"/>
    </xf>
    <xf numFmtId="0" fontId="0" fillId="0" borderId="1" xfId="0" applyFill="1" applyBorder="1" applyAlignment="1">
      <alignment wrapText="1"/>
    </xf>
    <xf numFmtId="1" fontId="7" fillId="0" borderId="1" xfId="0" applyNumberFormat="1" applyFont="1" applyFill="1" applyBorder="1" applyAlignment="1">
      <alignment horizontal="right"/>
    </xf>
    <xf numFmtId="0" fontId="18" fillId="0" borderId="0" xfId="0" applyFont="1" applyFill="1" applyBorder="1"/>
    <xf numFmtId="0" fontId="26" fillId="0" borderId="0" xfId="0" applyFont="1"/>
    <xf numFmtId="0" fontId="14" fillId="0" borderId="0" xfId="0" applyFont="1" applyFill="1" applyBorder="1"/>
    <xf numFmtId="0" fontId="32" fillId="0" borderId="0" xfId="0" applyFont="1"/>
    <xf numFmtId="0" fontId="1" fillId="3" borderId="1" xfId="0" applyFont="1" applyFill="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vertical="center"/>
    </xf>
    <xf numFmtId="1" fontId="0" fillId="0" borderId="1" xfId="0" applyNumberFormat="1" applyBorder="1" applyAlignment="1">
      <alignment horizontal="center"/>
    </xf>
    <xf numFmtId="9" fontId="0" fillId="0" borderId="1" xfId="0" applyNumberFormat="1" applyBorder="1" applyAlignment="1">
      <alignment horizontal="center"/>
    </xf>
    <xf numFmtId="9" fontId="1" fillId="0" borderId="1" xfId="0" applyNumberFormat="1"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4" fillId="0" borderId="1" xfId="0" applyFont="1" applyBorder="1" applyAlignment="1">
      <alignment horizontal="center"/>
    </xf>
    <xf numFmtId="1" fontId="4" fillId="0" borderId="1" xfId="0" applyNumberFormat="1" applyFont="1" applyBorder="1" applyAlignment="1">
      <alignment horizontal="center"/>
    </xf>
    <xf numFmtId="0" fontId="4" fillId="4" borderId="1" xfId="0" applyFont="1" applyFill="1" applyBorder="1" applyAlignment="1">
      <alignment horizontal="center"/>
    </xf>
    <xf numFmtId="9" fontId="0" fillId="4" borderId="1" xfId="0" applyNumberFormat="1" applyFill="1" applyBorder="1" applyAlignment="1">
      <alignment horizontal="center"/>
    </xf>
    <xf numFmtId="9" fontId="1" fillId="4" borderId="1" xfId="0" applyNumberFormat="1" applyFont="1" applyFill="1" applyBorder="1" applyAlignment="1">
      <alignment horizontal="center"/>
    </xf>
    <xf numFmtId="0" fontId="23" fillId="4" borderId="1" xfId="0" applyFont="1" applyFill="1" applyBorder="1" applyAlignment="1">
      <alignment horizontal="center"/>
    </xf>
    <xf numFmtId="9" fontId="22" fillId="4" borderId="1" xfId="0" applyNumberFormat="1" applyFont="1" applyFill="1" applyBorder="1" applyAlignment="1">
      <alignment horizontal="center"/>
    </xf>
    <xf numFmtId="9" fontId="0" fillId="0" borderId="1" xfId="0" applyNumberFormat="1" applyBorder="1" applyAlignment="1">
      <alignment horizontal="center" vertical="center"/>
    </xf>
    <xf numFmtId="0" fontId="6" fillId="0" borderId="1" xfId="0" applyFont="1" applyBorder="1" applyAlignment="1">
      <alignment horizontal="center"/>
    </xf>
    <xf numFmtId="1" fontId="0" fillId="0" borderId="1" xfId="0" applyNumberFormat="1" applyBorder="1" applyAlignment="1">
      <alignment horizontal="center" vertical="center"/>
    </xf>
    <xf numFmtId="0" fontId="2" fillId="4" borderId="1" xfId="0" applyFont="1" applyFill="1" applyBorder="1" applyAlignment="1">
      <alignment vertical="center"/>
    </xf>
    <xf numFmtId="3" fontId="2" fillId="4" borderId="1" xfId="0" applyNumberFormat="1" applyFont="1" applyFill="1" applyBorder="1" applyAlignment="1">
      <alignment vertical="center"/>
    </xf>
    <xf numFmtId="9" fontId="7" fillId="5" borderId="1" xfId="1" applyFont="1" applyFill="1" applyBorder="1" applyAlignment="1">
      <alignment vertical="center"/>
    </xf>
    <xf numFmtId="1" fontId="2" fillId="7" borderId="1" xfId="0" applyNumberFormat="1" applyFont="1" applyFill="1" applyBorder="1" applyAlignment="1">
      <alignment vertical="center"/>
    </xf>
    <xf numFmtId="9" fontId="2" fillId="7" borderId="1" xfId="1" applyFont="1" applyFill="1" applyBorder="1" applyAlignment="1">
      <alignment vertical="center"/>
    </xf>
    <xf numFmtId="0" fontId="1" fillId="0" borderId="1" xfId="0" applyFont="1" applyBorder="1" applyAlignment="1">
      <alignment vertical="center"/>
    </xf>
    <xf numFmtId="3" fontId="2" fillId="4" borderId="2" xfId="0" applyNumberFormat="1" applyFont="1" applyFill="1" applyBorder="1" applyAlignment="1">
      <alignment vertical="center"/>
    </xf>
    <xf numFmtId="0" fontId="2" fillId="4" borderId="2" xfId="0" applyFont="1" applyFill="1" applyBorder="1" applyAlignment="1">
      <alignment horizontal="center" vertical="center"/>
    </xf>
    <xf numFmtId="1" fontId="2" fillId="5" borderId="2" xfId="0" applyNumberFormat="1" applyFont="1" applyFill="1" applyBorder="1" applyAlignment="1">
      <alignment vertical="center"/>
    </xf>
    <xf numFmtId="9" fontId="2" fillId="5" borderId="2" xfId="1" applyFont="1" applyFill="1" applyBorder="1" applyAlignment="1">
      <alignment vertical="center"/>
    </xf>
    <xf numFmtId="1" fontId="0" fillId="0" borderId="0" xfId="0" applyNumberFormat="1" applyAlignment="1">
      <alignment vertical="center"/>
    </xf>
    <xf numFmtId="0" fontId="1" fillId="8" borderId="1"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2" fillId="0" borderId="41" xfId="0" applyFont="1" applyFill="1" applyBorder="1"/>
    <xf numFmtId="0" fontId="2" fillId="0" borderId="43" xfId="0" applyFont="1" applyFill="1" applyBorder="1"/>
    <xf numFmtId="0" fontId="2" fillId="0" borderId="41" xfId="0" applyFont="1" applyBorder="1"/>
    <xf numFmtId="0" fontId="1" fillId="3" borderId="8" xfId="0" applyFont="1" applyFill="1" applyBorder="1" applyAlignment="1">
      <alignment horizontal="center" vertical="center" wrapText="1"/>
    </xf>
    <xf numFmtId="0" fontId="1" fillId="3" borderId="1" xfId="0" applyFont="1" applyFill="1" applyBorder="1" applyAlignment="1">
      <alignment horizontal="center"/>
    </xf>
    <xf numFmtId="0" fontId="1" fillId="0" borderId="0" xfId="0" applyFont="1" applyFill="1" applyBorder="1" applyAlignment="1">
      <alignment horizontal="center"/>
    </xf>
    <xf numFmtId="0" fontId="0" fillId="0" borderId="0" xfId="0" applyFill="1" applyBorder="1"/>
    <xf numFmtId="0" fontId="1" fillId="3" borderId="0" xfId="0" applyFont="1" applyFill="1" applyAlignment="1">
      <alignment horizontal="center"/>
    </xf>
    <xf numFmtId="9" fontId="0" fillId="0" borderId="1" xfId="0" applyNumberFormat="1" applyBorder="1"/>
    <xf numFmtId="3" fontId="0" fillId="0" borderId="1" xfId="0" applyNumberFormat="1" applyBorder="1"/>
    <xf numFmtId="9" fontId="0" fillId="4" borderId="1" xfId="0" applyNumberFormat="1" applyFill="1" applyBorder="1"/>
    <xf numFmtId="0" fontId="14" fillId="0" borderId="1" xfId="0" applyFont="1" applyBorder="1"/>
    <xf numFmtId="0" fontId="14" fillId="0" borderId="1" xfId="0" applyFont="1" applyBorder="1" applyAlignment="1">
      <alignment horizontal="center" vertical="center"/>
    </xf>
    <xf numFmtId="1" fontId="2" fillId="0" borderId="2" xfId="0" applyNumberFormat="1" applyFont="1" applyBorder="1"/>
    <xf numFmtId="9" fontId="2" fillId="0" borderId="2" xfId="0" applyNumberFormat="1" applyFont="1" applyBorder="1"/>
    <xf numFmtId="1" fontId="2" fillId="0" borderId="1" xfId="0" applyNumberFormat="1" applyFont="1" applyBorder="1"/>
    <xf numFmtId="9" fontId="2" fillId="0" borderId="1" xfId="0" applyNumberFormat="1" applyFont="1" applyBorder="1"/>
    <xf numFmtId="0" fontId="7" fillId="0" borderId="1" xfId="0" applyFont="1" applyBorder="1"/>
    <xf numFmtId="0" fontId="7" fillId="0" borderId="1" xfId="0" applyFont="1" applyBorder="1" applyAlignment="1">
      <alignment horizontal="center" vertical="center"/>
    </xf>
    <xf numFmtId="3" fontId="2" fillId="0" borderId="1" xfId="0" applyNumberFormat="1" applyFont="1" applyBorder="1"/>
    <xf numFmtId="0" fontId="2" fillId="0" borderId="1" xfId="0" applyFont="1" applyBorder="1" applyAlignment="1">
      <alignment horizontal="center"/>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2" fillId="0" borderId="1" xfId="0" applyFont="1" applyBorder="1" applyAlignment="1">
      <alignment vertical="center"/>
    </xf>
    <xf numFmtId="3" fontId="2" fillId="0" borderId="1" xfId="0" applyNumberFormat="1" applyFont="1" applyBorder="1" applyAlignment="1">
      <alignment vertical="center"/>
    </xf>
    <xf numFmtId="3" fontId="2" fillId="0" borderId="2" xfId="0" applyNumberFormat="1" applyFont="1" applyBorder="1"/>
    <xf numFmtId="0" fontId="2" fillId="0" borderId="2" xfId="0" applyFont="1" applyBorder="1" applyAlignment="1">
      <alignment horizontal="center"/>
    </xf>
    <xf numFmtId="0" fontId="0" fillId="8" borderId="1" xfId="0" applyFill="1" applyBorder="1"/>
    <xf numFmtId="1" fontId="0" fillId="5" borderId="2" xfId="0" applyNumberFormat="1" applyFill="1" applyBorder="1"/>
    <xf numFmtId="3" fontId="0" fillId="0" borderId="2" xfId="0" applyNumberFormat="1" applyBorder="1"/>
    <xf numFmtId="0" fontId="0" fillId="0" borderId="2" xfId="0" applyBorder="1" applyAlignment="1">
      <alignment horizontal="center"/>
    </xf>
    <xf numFmtId="0" fontId="0" fillId="8" borderId="1" xfId="0" applyFill="1" applyBorder="1" applyAlignment="1">
      <alignment vertical="center"/>
    </xf>
    <xf numFmtId="3" fontId="0" fillId="0" borderId="2" xfId="0" applyNumberFormat="1" applyBorder="1" applyAlignment="1">
      <alignment vertical="center"/>
    </xf>
    <xf numFmtId="0" fontId="0" fillId="0" borderId="2" xfId="0" applyBorder="1" applyAlignment="1">
      <alignment horizontal="center" vertical="center"/>
    </xf>
    <xf numFmtId="1" fontId="0" fillId="5" borderId="2" xfId="0" applyNumberFormat="1" applyFill="1" applyBorder="1" applyAlignment="1">
      <alignment vertical="center"/>
    </xf>
    <xf numFmtId="1" fontId="0" fillId="0" borderId="2" xfId="0" applyNumberFormat="1" applyBorder="1"/>
    <xf numFmtId="0" fontId="7" fillId="0" borderId="1" xfId="0" applyFont="1" applyBorder="1" applyAlignment="1">
      <alignment vertical="center"/>
    </xf>
    <xf numFmtId="1" fontId="2" fillId="0" borderId="1" xfId="0" applyNumberFormat="1" applyFont="1" applyBorder="1" applyAlignment="1">
      <alignment horizontal="right"/>
    </xf>
    <xf numFmtId="0" fontId="7" fillId="0" borderId="1" xfId="0" applyFont="1" applyBorder="1" applyAlignment="1">
      <alignment horizontal="left"/>
    </xf>
    <xf numFmtId="0" fontId="2" fillId="0" borderId="1" xfId="0" applyFont="1" applyBorder="1" applyAlignment="1">
      <alignment horizontal="right"/>
    </xf>
    <xf numFmtId="0" fontId="0" fillId="0" borderId="1" xfId="0" applyBorder="1" applyAlignment="1">
      <alignment horizontal="right"/>
    </xf>
    <xf numFmtId="3" fontId="0" fillId="0" borderId="1" xfId="0" applyNumberFormat="1" applyBorder="1" applyAlignment="1">
      <alignment horizontal="right"/>
    </xf>
    <xf numFmtId="0" fontId="0" fillId="0" borderId="8" xfId="0" applyBorder="1"/>
    <xf numFmtId="3" fontId="2" fillId="0" borderId="1" xfId="0" applyNumberFormat="1" applyFont="1" applyBorder="1" applyAlignment="1">
      <alignment horizontal="right"/>
    </xf>
    <xf numFmtId="9" fontId="0" fillId="0" borderId="0" xfId="1" applyFont="1" applyAlignment="1">
      <alignment horizontal="center" vertical="center"/>
    </xf>
    <xf numFmtId="0" fontId="1" fillId="3" borderId="2" xfId="0" applyFont="1" applyFill="1" applyBorder="1" applyAlignment="1">
      <alignment horizontal="center" vertical="center" wrapText="1"/>
    </xf>
    <xf numFmtId="1" fontId="0" fillId="8" borderId="1" xfId="0" applyNumberFormat="1" applyFill="1" applyBorder="1" applyAlignment="1">
      <alignment horizontal="center"/>
    </xf>
    <xf numFmtId="1" fontId="0" fillId="9" borderId="1" xfId="0" applyNumberFormat="1" applyFill="1" applyBorder="1" applyAlignment="1">
      <alignment horizontal="center"/>
    </xf>
    <xf numFmtId="1" fontId="0" fillId="10" borderId="1" xfId="0" applyNumberFormat="1" applyFill="1" applyBorder="1" applyAlignment="1">
      <alignment horizontal="center"/>
    </xf>
    <xf numFmtId="16" fontId="0" fillId="0" borderId="1" xfId="0" applyNumberFormat="1" applyBorder="1"/>
    <xf numFmtId="1" fontId="2" fillId="0" borderId="1" xfId="0" applyNumberFormat="1" applyFont="1" applyBorder="1" applyAlignment="1">
      <alignment horizontal="center"/>
    </xf>
    <xf numFmtId="1" fontId="2" fillId="8" borderId="1" xfId="0" applyNumberFormat="1" applyFont="1" applyFill="1" applyBorder="1" applyAlignment="1">
      <alignment horizontal="center"/>
    </xf>
    <xf numFmtId="0" fontId="0" fillId="8" borderId="0" xfId="0" applyFill="1"/>
    <xf numFmtId="0" fontId="0" fillId="10" borderId="0" xfId="0" applyFill="1"/>
    <xf numFmtId="0" fontId="0" fillId="9" borderId="0" xfId="0" applyFill="1"/>
    <xf numFmtId="0" fontId="0" fillId="11" borderId="0" xfId="0" applyFill="1"/>
    <xf numFmtId="1" fontId="2" fillId="9" borderId="1" xfId="0" applyNumberFormat="1" applyFont="1" applyFill="1" applyBorder="1" applyAlignment="1">
      <alignment horizontal="center"/>
    </xf>
    <xf numFmtId="1" fontId="2" fillId="10" borderId="1" xfId="0" applyNumberFormat="1" applyFont="1" applyFill="1" applyBorder="1" applyAlignment="1">
      <alignment horizontal="center"/>
    </xf>
    <xf numFmtId="1" fontId="2" fillId="11" borderId="1" xfId="0" applyNumberFormat="1" applyFont="1" applyFill="1" applyBorder="1" applyAlignment="1">
      <alignment horizontal="center"/>
    </xf>
    <xf numFmtId="0" fontId="2" fillId="0" borderId="1" xfId="0" applyFont="1" applyBorder="1" applyAlignment="1">
      <alignment wrapText="1"/>
    </xf>
    <xf numFmtId="1" fontId="0" fillId="11" borderId="1" xfId="0" applyNumberFormat="1" applyFill="1" applyBorder="1" applyAlignment="1">
      <alignment horizontal="center"/>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 xfId="0" applyBorder="1"/>
    <xf numFmtId="0" fontId="0" fillId="0" borderId="16"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2" fillId="0" borderId="40" xfId="0" applyFont="1" applyFill="1" applyBorder="1"/>
    <xf numFmtId="0" fontId="2" fillId="4" borderId="41" xfId="0" applyFont="1" applyFill="1" applyBorder="1"/>
    <xf numFmtId="0" fontId="2" fillId="0" borderId="41" xfId="0" applyFont="1" applyFill="1" applyBorder="1" applyAlignment="1">
      <alignment vertical="center" wrapText="1"/>
    </xf>
    <xf numFmtId="0" fontId="2" fillId="0" borderId="41" xfId="0" applyFont="1" applyFill="1" applyBorder="1" applyAlignment="1"/>
    <xf numFmtId="0" fontId="2" fillId="0" borderId="42" xfId="0" applyFont="1" applyFill="1" applyBorder="1" applyAlignment="1">
      <alignment vertical="center"/>
    </xf>
    <xf numFmtId="0" fontId="2" fillId="0" borderId="44" xfId="0" applyFont="1" applyFill="1" applyBorder="1" applyAlignment="1">
      <alignment vertical="center"/>
    </xf>
    <xf numFmtId="0" fontId="2" fillId="0" borderId="41" xfId="0" applyFont="1" applyFill="1" applyBorder="1" applyAlignment="1">
      <alignment vertical="center"/>
    </xf>
    <xf numFmtId="0" fontId="2" fillId="0" borderId="44" xfId="0" applyFont="1" applyFill="1" applyBorder="1"/>
    <xf numFmtId="0" fontId="2" fillId="0" borderId="40" xfId="0" applyFont="1" applyFill="1" applyBorder="1" applyAlignment="1">
      <alignment horizontal="left"/>
    </xf>
    <xf numFmtId="0" fontId="2" fillId="0" borderId="41" xfId="0" applyFont="1" applyFill="1" applyBorder="1" applyAlignment="1">
      <alignment horizontal="left"/>
    </xf>
    <xf numFmtId="0" fontId="2" fillId="0" borderId="42" xfId="0" applyFont="1" applyFill="1" applyBorder="1"/>
    <xf numFmtId="1" fontId="0" fillId="0" borderId="31" xfId="0" applyNumberFormat="1" applyBorder="1" applyAlignment="1">
      <alignment horizontal="center"/>
    </xf>
    <xf numFmtId="0" fontId="0" fillId="0" borderId="31" xfId="0" applyBorder="1"/>
    <xf numFmtId="1" fontId="2" fillId="0" borderId="31" xfId="0" applyNumberFormat="1" applyFont="1" applyBorder="1" applyAlignment="1">
      <alignment horizontal="center"/>
    </xf>
    <xf numFmtId="1" fontId="2" fillId="0" borderId="48" xfId="0" applyNumberFormat="1" applyFont="1" applyBorder="1" applyAlignment="1">
      <alignment horizontal="center"/>
    </xf>
    <xf numFmtId="1" fontId="2" fillId="0" borderId="23" xfId="0" applyNumberFormat="1" applyFont="1" applyBorder="1" applyAlignment="1">
      <alignment horizontal="center"/>
    </xf>
    <xf numFmtId="1" fontId="2" fillId="8" borderId="23" xfId="0" applyNumberFormat="1" applyFont="1" applyFill="1" applyBorder="1" applyAlignment="1">
      <alignment horizontal="center"/>
    </xf>
    <xf numFmtId="0" fontId="1" fillId="3" borderId="51" xfId="0" applyFont="1" applyFill="1" applyBorder="1" applyAlignment="1">
      <alignment horizontal="center" vertical="center" wrapText="1"/>
    </xf>
    <xf numFmtId="0" fontId="1" fillId="3" borderId="52" xfId="0" applyFont="1" applyFill="1" applyBorder="1" applyAlignment="1">
      <alignment horizontal="center" vertical="center" wrapText="1"/>
    </xf>
    <xf numFmtId="1" fontId="0" fillId="0" borderId="47" xfId="0" applyNumberFormat="1" applyBorder="1" applyAlignment="1">
      <alignment horizontal="center"/>
    </xf>
    <xf numFmtId="1" fontId="0" fillId="0" borderId="16" xfId="0" applyNumberFormat="1" applyBorder="1" applyAlignment="1">
      <alignment horizontal="center"/>
    </xf>
    <xf numFmtId="1" fontId="0" fillId="8" borderId="16" xfId="0" applyNumberFormat="1"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4" xfId="0" applyBorder="1"/>
    <xf numFmtId="0" fontId="0" fillId="0" borderId="34" xfId="0" applyBorder="1" applyAlignment="1">
      <alignment horizontal="center"/>
    </xf>
    <xf numFmtId="0" fontId="0" fillId="8" borderId="52" xfId="0" applyFont="1" applyFill="1" applyBorder="1" applyAlignment="1">
      <alignment horizontal="center" vertical="center" textRotation="90" wrapText="1"/>
    </xf>
    <xf numFmtId="0" fontId="0" fillId="8" borderId="52" xfId="0" applyFont="1" applyFill="1" applyBorder="1" applyAlignment="1">
      <alignment horizontal="center" vertical="center" textRotation="90"/>
    </xf>
    <xf numFmtId="0" fontId="0" fillId="8" borderId="50" xfId="0" applyFont="1" applyFill="1" applyBorder="1" applyAlignment="1">
      <alignment horizontal="center" vertical="center" textRotation="90"/>
    </xf>
    <xf numFmtId="0" fontId="0" fillId="8" borderId="55" xfId="0" applyFont="1" applyFill="1" applyBorder="1" applyAlignment="1">
      <alignment horizontal="center" vertical="center" textRotation="90"/>
    </xf>
    <xf numFmtId="0" fontId="0" fillId="0" borderId="27" xfId="0" applyBorder="1" applyAlignment="1">
      <alignment horizontal="center"/>
    </xf>
    <xf numFmtId="0" fontId="0" fillId="0" borderId="57" xfId="0" applyBorder="1" applyAlignment="1">
      <alignment horizontal="center" vertical="center"/>
    </xf>
    <xf numFmtId="0" fontId="0" fillId="0" borderId="58" xfId="0" applyBorder="1" applyAlignment="1">
      <alignment horizont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xf>
    <xf numFmtId="0" fontId="0" fillId="0" borderId="1" xfId="0" applyBorder="1" applyAlignment="1">
      <alignment horizontal="center" vertical="center"/>
    </xf>
    <xf numFmtId="0" fontId="0" fillId="0" borderId="11" xfId="0" applyBorder="1" applyAlignment="1">
      <alignment horizontal="center" vertical="center"/>
    </xf>
    <xf numFmtId="9" fontId="0" fillId="0" borderId="0" xfId="1" applyFont="1" applyAlignment="1">
      <alignment horizontal="right"/>
    </xf>
    <xf numFmtId="164" fontId="0" fillId="0" borderId="16" xfId="0" applyNumberFormat="1" applyBorder="1" applyAlignment="1">
      <alignment horizontal="center" vertical="center"/>
    </xf>
    <xf numFmtId="164" fontId="0" fillId="0" borderId="18" xfId="0" applyNumberFormat="1" applyBorder="1" applyAlignment="1">
      <alignment horizontal="center"/>
    </xf>
    <xf numFmtId="164" fontId="0" fillId="0" borderId="11" xfId="0" applyNumberFormat="1" applyBorder="1" applyAlignment="1">
      <alignment horizontal="center" vertical="center"/>
    </xf>
    <xf numFmtId="164" fontId="0" fillId="0" borderId="27" xfId="0" applyNumberFormat="1" applyBorder="1" applyAlignment="1">
      <alignment horizontal="center"/>
    </xf>
    <xf numFmtId="164" fontId="0" fillId="0" borderId="1" xfId="0" applyNumberFormat="1" applyBorder="1" applyAlignment="1">
      <alignment horizontal="center" vertical="center"/>
    </xf>
    <xf numFmtId="164" fontId="0" fillId="0" borderId="20" xfId="0" applyNumberFormat="1" applyBorder="1" applyAlignment="1">
      <alignment horizontal="center"/>
    </xf>
    <xf numFmtId="164" fontId="0" fillId="0" borderId="23" xfId="0" applyNumberFormat="1" applyBorder="1" applyAlignment="1">
      <alignment horizontal="center" vertical="center"/>
    </xf>
    <xf numFmtId="164" fontId="0" fillId="0" borderId="25" xfId="0" applyNumberFormat="1" applyBorder="1" applyAlignment="1">
      <alignment horizontal="center"/>
    </xf>
    <xf numFmtId="164" fontId="0" fillId="0" borderId="0" xfId="0" applyNumberFormat="1" applyAlignment="1">
      <alignment horizontal="center" vertical="center"/>
    </xf>
    <xf numFmtId="164" fontId="0" fillId="0" borderId="8" xfId="0" applyNumberFormat="1" applyFill="1" applyBorder="1" applyAlignment="1">
      <alignment horizontal="center" vertical="center"/>
    </xf>
    <xf numFmtId="164" fontId="0" fillId="0" borderId="1" xfId="0" applyNumberFormat="1" applyBorder="1" applyAlignment="1">
      <alignment horizontal="center"/>
    </xf>
    <xf numFmtId="164" fontId="0" fillId="0" borderId="0" xfId="0" applyNumberFormat="1" applyAlignment="1">
      <alignment horizontal="center"/>
    </xf>
    <xf numFmtId="164" fontId="0" fillId="0" borderId="11" xfId="0" applyNumberFormat="1" applyFill="1" applyBorder="1" applyAlignment="1">
      <alignment horizontal="center" vertical="center"/>
    </xf>
    <xf numFmtId="164" fontId="0" fillId="0" borderId="16" xfId="0" applyNumberFormat="1" applyBorder="1" applyAlignment="1">
      <alignment horizontal="center" vertical="center"/>
    </xf>
    <xf numFmtId="164" fontId="0" fillId="0" borderId="18" xfId="0" applyNumberFormat="1" applyBorder="1" applyAlignment="1">
      <alignment horizontal="center"/>
    </xf>
    <xf numFmtId="164" fontId="0" fillId="0" borderId="11" xfId="0" applyNumberFormat="1" applyBorder="1" applyAlignment="1">
      <alignment horizontal="center" vertical="center"/>
    </xf>
    <xf numFmtId="164" fontId="0" fillId="0" borderId="27" xfId="0" applyNumberFormat="1" applyBorder="1" applyAlignment="1">
      <alignment horizontal="center"/>
    </xf>
    <xf numFmtId="164" fontId="0" fillId="0" borderId="1" xfId="0" applyNumberFormat="1" applyBorder="1" applyAlignment="1">
      <alignment horizontal="center" vertical="center"/>
    </xf>
    <xf numFmtId="164" fontId="0" fillId="0" borderId="20" xfId="0" applyNumberFormat="1" applyBorder="1" applyAlignment="1">
      <alignment horizontal="center"/>
    </xf>
    <xf numFmtId="164" fontId="0" fillId="0" borderId="23" xfId="0" applyNumberFormat="1" applyBorder="1" applyAlignment="1">
      <alignment horizontal="center" vertical="center"/>
    </xf>
    <xf numFmtId="164" fontId="0" fillId="0" borderId="25" xfId="0" applyNumberFormat="1" applyBorder="1" applyAlignment="1">
      <alignment horizont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1" fillId="0" borderId="2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Protection="1"/>
    <xf numFmtId="0" fontId="1" fillId="0" borderId="0"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29" xfId="0" applyFont="1" applyFill="1" applyBorder="1" applyAlignment="1" applyProtection="1">
      <alignment horizontal="center"/>
    </xf>
    <xf numFmtId="0" fontId="1" fillId="3" borderId="39" xfId="0" applyFont="1" applyFill="1" applyBorder="1" applyAlignment="1" applyProtection="1">
      <alignment horizontal="center" vertical="center" textRotation="90" wrapText="1"/>
    </xf>
    <xf numFmtId="0" fontId="1" fillId="0" borderId="67" xfId="0" applyFont="1" applyBorder="1" applyAlignment="1" applyProtection="1">
      <alignment horizontal="center" vertical="center" textRotation="90"/>
    </xf>
    <xf numFmtId="0" fontId="1" fillId="3" borderId="26" xfId="0" applyFont="1" applyFill="1" applyBorder="1" applyAlignment="1" applyProtection="1">
      <alignment horizontal="center" vertical="center" textRotation="90" wrapText="1"/>
    </xf>
    <xf numFmtId="0" fontId="1" fillId="3" borderId="8" xfId="0" applyFont="1" applyFill="1" applyBorder="1" applyAlignment="1" applyProtection="1">
      <alignment horizontal="center" vertical="center" textRotation="90" wrapText="1"/>
    </xf>
    <xf numFmtId="0" fontId="1" fillId="3" borderId="66" xfId="0" applyFont="1" applyFill="1" applyBorder="1" applyAlignment="1" applyProtection="1">
      <alignment horizontal="center" vertical="center" textRotation="90" wrapText="1"/>
    </xf>
    <xf numFmtId="0" fontId="1" fillId="3" borderId="57" xfId="0" applyFont="1" applyFill="1" applyBorder="1" applyAlignment="1" applyProtection="1">
      <alignment horizontal="center" vertical="center" textRotation="90" wrapText="1"/>
    </xf>
    <xf numFmtId="0" fontId="1" fillId="3" borderId="58" xfId="0" applyFont="1" applyFill="1" applyBorder="1" applyAlignment="1" applyProtection="1">
      <alignment horizontal="center" vertical="center" textRotation="90" wrapText="1"/>
    </xf>
    <xf numFmtId="0" fontId="1" fillId="2" borderId="37" xfId="0" applyFont="1" applyFill="1" applyBorder="1" applyAlignment="1" applyProtection="1">
      <alignment horizontal="center" vertical="center" textRotation="90" wrapText="1"/>
    </xf>
    <xf numFmtId="0" fontId="1" fillId="2" borderId="8" xfId="0" applyFont="1" applyFill="1" applyBorder="1" applyAlignment="1" applyProtection="1">
      <alignment horizontal="center" vertical="center" textRotation="90" wrapText="1"/>
    </xf>
    <xf numFmtId="0" fontId="7" fillId="2" borderId="36" xfId="0" applyFont="1" applyFill="1" applyBorder="1" applyAlignment="1" applyProtection="1">
      <alignment horizontal="center" vertical="center" textRotation="90" wrapText="1"/>
    </xf>
    <xf numFmtId="0" fontId="1" fillId="0" borderId="0" xfId="0" applyFont="1" applyFill="1" applyBorder="1" applyAlignment="1" applyProtection="1">
      <alignment horizontal="center" vertical="center" textRotation="90" wrapText="1"/>
    </xf>
    <xf numFmtId="0" fontId="1" fillId="3" borderId="10" xfId="0" applyFont="1" applyFill="1" applyBorder="1" applyAlignment="1" applyProtection="1">
      <alignment horizontal="center" vertical="center" wrapText="1"/>
    </xf>
    <xf numFmtId="0" fontId="0" fillId="0" borderId="0" xfId="0" applyProtection="1"/>
    <xf numFmtId="0" fontId="0" fillId="0" borderId="15" xfId="0" applyBorder="1" applyProtection="1"/>
    <xf numFmtId="0" fontId="7" fillId="0" borderId="40" xfId="0" applyFont="1" applyFill="1" applyBorder="1" applyProtection="1"/>
    <xf numFmtId="0" fontId="33" fillId="0" borderId="17" xfId="0" applyFont="1" applyBorder="1" applyAlignment="1" applyProtection="1">
      <alignment horizontal="center"/>
    </xf>
    <xf numFmtId="0" fontId="33" fillId="0" borderId="16" xfId="0" applyFont="1" applyBorder="1" applyAlignment="1" applyProtection="1">
      <alignment horizontal="center"/>
    </xf>
    <xf numFmtId="0" fontId="33" fillId="0" borderId="16" xfId="0" applyFont="1" applyFill="1" applyBorder="1" applyAlignment="1" applyProtection="1">
      <alignment horizontal="center" vertical="center"/>
    </xf>
    <xf numFmtId="0" fontId="33" fillId="0" borderId="45"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35" fillId="0" borderId="39" xfId="0" applyFont="1" applyFill="1" applyBorder="1" applyAlignment="1" applyProtection="1">
      <alignment horizontal="center" vertical="center"/>
    </xf>
    <xf numFmtId="0" fontId="0" fillId="4" borderId="17" xfId="0" applyFill="1" applyBorder="1" applyAlignment="1" applyProtection="1">
      <alignment horizontal="center"/>
    </xf>
    <xf numFmtId="0" fontId="0" fillId="4" borderId="16" xfId="0" applyFill="1" applyBorder="1" applyProtection="1"/>
    <xf numFmtId="9" fontId="2" fillId="0" borderId="16" xfId="0" applyNumberFormat="1" applyFont="1" applyFill="1" applyBorder="1" applyProtection="1"/>
    <xf numFmtId="1" fontId="2" fillId="0" borderId="45" xfId="0" applyNumberFormat="1" applyFont="1" applyFill="1" applyBorder="1" applyProtection="1"/>
    <xf numFmtId="0" fontId="1" fillId="0" borderId="18" xfId="0" applyFont="1" applyFill="1" applyBorder="1" applyAlignment="1" applyProtection="1">
      <alignment horizontal="center" vertical="center"/>
    </xf>
    <xf numFmtId="3" fontId="0" fillId="0" borderId="47" xfId="0" applyNumberFormat="1" applyFill="1" applyBorder="1" applyProtection="1"/>
    <xf numFmtId="3" fontId="0" fillId="0" borderId="16" xfId="0" applyNumberFormat="1" applyFill="1" applyBorder="1" applyProtection="1"/>
    <xf numFmtId="3" fontId="0" fillId="0" borderId="18" xfId="0" applyNumberFormat="1" applyFill="1" applyBorder="1" applyProtection="1"/>
    <xf numFmtId="0" fontId="0" fillId="2" borderId="47" xfId="0"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0" fillId="2" borderId="16" xfId="0" applyFill="1" applyBorder="1" applyAlignment="1" applyProtection="1">
      <alignment horizontal="center" vertical="center"/>
    </xf>
    <xf numFmtId="0" fontId="2" fillId="2" borderId="18" xfId="0" applyFont="1" applyFill="1" applyBorder="1" applyProtection="1"/>
    <xf numFmtId="0" fontId="0" fillId="0" borderId="17" xfId="0" applyBorder="1" applyAlignment="1" applyProtection="1">
      <alignment horizontal="center"/>
    </xf>
    <xf numFmtId="0" fontId="0" fillId="0" borderId="16" xfId="0" applyBorder="1" applyAlignment="1" applyProtection="1">
      <alignment horizontal="center"/>
    </xf>
    <xf numFmtId="0" fontId="0" fillId="0" borderId="16" xfId="0" applyFont="1" applyBorder="1" applyAlignment="1" applyProtection="1">
      <alignment horizontal="center"/>
    </xf>
    <xf numFmtId="0" fontId="0" fillId="0" borderId="16" xfId="0" applyFont="1" applyBorder="1" applyProtection="1"/>
    <xf numFmtId="0" fontId="0" fillId="0" borderId="16" xfId="0" applyFont="1" applyBorder="1" applyAlignment="1" applyProtection="1">
      <alignment horizontal="center" vertical="center"/>
    </xf>
    <xf numFmtId="0" fontId="0" fillId="0" borderId="15" xfId="0" applyFont="1" applyFill="1" applyBorder="1" applyProtection="1"/>
    <xf numFmtId="0" fontId="0" fillId="0" borderId="17" xfId="0" applyBorder="1" applyProtection="1"/>
    <xf numFmtId="3" fontId="0" fillId="4" borderId="16" xfId="0" applyNumberFormat="1" applyFill="1" applyBorder="1" applyProtection="1"/>
    <xf numFmtId="0" fontId="0" fillId="0" borderId="16" xfId="0" applyBorder="1" applyProtection="1"/>
    <xf numFmtId="0" fontId="0" fillId="4" borderId="18" xfId="0" applyFill="1" applyBorder="1" applyProtection="1"/>
    <xf numFmtId="0" fontId="0" fillId="0" borderId="0" xfId="0" applyBorder="1" applyProtection="1"/>
    <xf numFmtId="0" fontId="7" fillId="0" borderId="41" xfId="0" applyFont="1" applyFill="1" applyBorder="1" applyProtection="1"/>
    <xf numFmtId="0" fontId="33" fillId="0" borderId="9" xfId="0" applyFont="1" applyBorder="1" applyAlignment="1" applyProtection="1">
      <alignment horizontal="center"/>
    </xf>
    <xf numFmtId="0" fontId="33" fillId="0" borderId="1" xfId="0" applyFont="1" applyBorder="1" applyAlignment="1" applyProtection="1">
      <alignment horizontal="center"/>
    </xf>
    <xf numFmtId="0" fontId="33" fillId="0" borderId="1" xfId="0" applyFont="1" applyFill="1" applyBorder="1" applyAlignment="1" applyProtection="1">
      <alignment horizontal="center" vertical="center"/>
    </xf>
    <xf numFmtId="0" fontId="33" fillId="0" borderId="2" xfId="0" applyFont="1" applyFill="1" applyBorder="1" applyAlignment="1" applyProtection="1">
      <alignment horizontal="center" vertical="center"/>
    </xf>
    <xf numFmtId="0" fontId="35" fillId="0" borderId="44" xfId="0" applyFont="1" applyFill="1" applyBorder="1" applyAlignment="1" applyProtection="1">
      <alignment horizontal="center" vertical="center"/>
    </xf>
    <xf numFmtId="0" fontId="35" fillId="0" borderId="41" xfId="0" applyFont="1" applyFill="1" applyBorder="1" applyAlignment="1" applyProtection="1">
      <alignment horizontal="center" vertical="center"/>
    </xf>
    <xf numFmtId="0" fontId="0" fillId="4" borderId="9" xfId="0" applyFill="1" applyBorder="1" applyAlignment="1" applyProtection="1">
      <alignment horizontal="center"/>
    </xf>
    <xf numFmtId="0" fontId="0" fillId="4" borderId="1" xfId="0" applyFill="1" applyBorder="1" applyProtection="1"/>
    <xf numFmtId="9" fontId="2" fillId="0" borderId="1" xfId="0" applyNumberFormat="1" applyFont="1" applyFill="1" applyBorder="1" applyProtection="1"/>
    <xf numFmtId="1" fontId="2" fillId="0" borderId="2" xfId="0" applyNumberFormat="1" applyFont="1" applyFill="1" applyBorder="1" applyProtection="1"/>
    <xf numFmtId="0" fontId="1" fillId="0" borderId="20" xfId="0" applyFont="1" applyFill="1" applyBorder="1" applyAlignment="1" applyProtection="1">
      <alignment horizontal="center" vertical="center"/>
    </xf>
    <xf numFmtId="3" fontId="0" fillId="0" borderId="31" xfId="0" applyNumberFormat="1" applyFill="1" applyBorder="1" applyProtection="1"/>
    <xf numFmtId="3" fontId="0" fillId="0" borderId="1" xfId="0" applyNumberFormat="1" applyFill="1" applyBorder="1" applyProtection="1"/>
    <xf numFmtId="3" fontId="0" fillId="0" borderId="20" xfId="0" applyNumberFormat="1" applyFill="1" applyBorder="1" applyProtection="1"/>
    <xf numFmtId="0" fontId="15" fillId="2" borderId="31"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2" fillId="2" borderId="20" xfId="0" applyFont="1" applyFill="1" applyBorder="1" applyProtection="1"/>
    <xf numFmtId="0" fontId="0" fillId="0" borderId="9" xfId="0" applyBorder="1" applyAlignment="1" applyProtection="1">
      <alignment horizontal="center"/>
    </xf>
    <xf numFmtId="0" fontId="0" fillId="0" borderId="1" xfId="0" applyBorder="1" applyAlignment="1" applyProtection="1">
      <alignment horizontal="center"/>
    </xf>
    <xf numFmtId="0" fontId="0" fillId="0" borderId="1" xfId="0" applyFont="1" applyBorder="1" applyAlignment="1" applyProtection="1">
      <alignment horizontal="center"/>
    </xf>
    <xf numFmtId="0" fontId="0" fillId="0" borderId="1" xfId="0" applyFont="1" applyBorder="1" applyProtection="1"/>
    <xf numFmtId="0" fontId="0" fillId="0" borderId="1" xfId="0" applyFont="1" applyBorder="1" applyAlignment="1" applyProtection="1">
      <alignment horizontal="center" vertical="center"/>
    </xf>
    <xf numFmtId="0" fontId="0" fillId="0" borderId="0" xfId="0" applyFont="1" applyFill="1" applyBorder="1" applyProtection="1"/>
    <xf numFmtId="0" fontId="0" fillId="0" borderId="9" xfId="0" applyBorder="1" applyProtection="1"/>
    <xf numFmtId="3" fontId="0" fillId="4" borderId="1" xfId="0" applyNumberFormat="1" applyFill="1" applyBorder="1" applyProtection="1"/>
    <xf numFmtId="0" fontId="0" fillId="0" borderId="1" xfId="0" applyBorder="1" applyProtection="1"/>
    <xf numFmtId="0" fontId="0" fillId="4" borderId="20" xfId="0" applyFill="1" applyBorder="1" applyProtection="1"/>
    <xf numFmtId="0" fontId="3" fillId="2" borderId="1" xfId="0" applyFont="1" applyFill="1" applyBorder="1" applyAlignment="1" applyProtection="1">
      <alignment horizontal="center" vertical="center"/>
    </xf>
    <xf numFmtId="0" fontId="6" fillId="2" borderId="20" xfId="0" applyFont="1" applyFill="1" applyBorder="1" applyProtection="1"/>
    <xf numFmtId="0" fontId="4" fillId="0" borderId="1" xfId="0" applyFont="1" applyBorder="1" applyProtection="1"/>
    <xf numFmtId="0" fontId="0" fillId="2" borderId="31" xfId="0" applyFill="1" applyBorder="1" applyAlignment="1" applyProtection="1">
      <alignment horizontal="center" vertical="center"/>
    </xf>
    <xf numFmtId="0" fontId="28" fillId="0" borderId="41" xfId="0" applyFont="1" applyFill="1" applyBorder="1" applyProtection="1"/>
    <xf numFmtId="9" fontId="2" fillId="0" borderId="1" xfId="0" applyNumberFormat="1" applyFont="1" applyFill="1" applyBorder="1" applyAlignment="1" applyProtection="1">
      <alignment horizontal="center"/>
    </xf>
    <xf numFmtId="3" fontId="0" fillId="0" borderId="32" xfId="0" applyNumberFormat="1" applyFill="1" applyBorder="1" applyProtection="1"/>
    <xf numFmtId="3" fontId="0" fillId="0" borderId="11" xfId="0" applyNumberFormat="1" applyFill="1" applyBorder="1" applyProtection="1"/>
    <xf numFmtId="3" fontId="0" fillId="0" borderId="27" xfId="0" applyNumberFormat="1" applyFill="1" applyBorder="1" applyProtection="1"/>
    <xf numFmtId="0" fontId="1" fillId="0" borderId="38" xfId="0" applyFont="1" applyBorder="1" applyProtection="1"/>
    <xf numFmtId="0" fontId="33" fillId="0" borderId="1" xfId="0" applyFont="1" applyFill="1" applyBorder="1" applyAlignment="1" applyProtection="1">
      <alignment horizontal="center"/>
    </xf>
    <xf numFmtId="0" fontId="0" fillId="0" borderId="9" xfId="0" applyFont="1" applyFill="1" applyBorder="1" applyAlignment="1" applyProtection="1">
      <alignment horizontal="center"/>
    </xf>
    <xf numFmtId="0" fontId="0" fillId="0" borderId="1" xfId="0" applyFill="1" applyBorder="1" applyProtection="1"/>
    <xf numFmtId="0" fontId="0" fillId="2" borderId="1" xfId="0" applyFont="1" applyFill="1" applyBorder="1" applyAlignment="1" applyProtection="1">
      <alignment horizontal="center" vertical="center"/>
    </xf>
    <xf numFmtId="0" fontId="0" fillId="0" borderId="1" xfId="0" applyFont="1" applyFill="1" applyBorder="1" applyProtection="1"/>
    <xf numFmtId="3" fontId="0" fillId="0" borderId="1" xfId="0" applyNumberFormat="1" applyFont="1" applyFill="1" applyBorder="1" applyProtection="1"/>
    <xf numFmtId="0" fontId="0" fillId="0" borderId="20" xfId="0" applyFont="1" applyFill="1" applyBorder="1" applyProtection="1"/>
    <xf numFmtId="0" fontId="0" fillId="2" borderId="31" xfId="0" applyFont="1" applyFill="1" applyBorder="1" applyAlignment="1" applyProtection="1">
      <alignment horizontal="center" vertical="center"/>
    </xf>
    <xf numFmtId="0" fontId="28" fillId="0" borderId="38" xfId="0" applyFont="1" applyBorder="1" applyProtection="1"/>
    <xf numFmtId="0" fontId="33" fillId="4" borderId="9" xfId="0" applyFont="1" applyFill="1" applyBorder="1" applyAlignment="1" applyProtection="1">
      <alignment horizontal="center"/>
    </xf>
    <xf numFmtId="0" fontId="33" fillId="4" borderId="1" xfId="0" applyFont="1" applyFill="1" applyBorder="1" applyAlignment="1" applyProtection="1">
      <alignment horizontal="center"/>
    </xf>
    <xf numFmtId="0" fontId="36" fillId="4" borderId="1" xfId="0" applyFont="1" applyFill="1" applyBorder="1" applyAlignment="1" applyProtection="1">
      <alignment horizontal="center" vertical="center"/>
    </xf>
    <xf numFmtId="0" fontId="36" fillId="4" borderId="2" xfId="0" applyFont="1" applyFill="1" applyBorder="1" applyAlignment="1" applyProtection="1">
      <alignment horizontal="center" vertical="center"/>
    </xf>
    <xf numFmtId="0" fontId="0" fillId="4" borderId="9" xfId="0" applyFont="1" applyFill="1" applyBorder="1" applyAlignment="1" applyProtection="1">
      <alignment horizontal="center"/>
    </xf>
    <xf numFmtId="0" fontId="18" fillId="4" borderId="20" xfId="0" applyFont="1" applyFill="1" applyBorder="1" applyAlignment="1" applyProtection="1">
      <alignment horizontal="center" vertical="center"/>
    </xf>
    <xf numFmtId="0" fontId="0" fillId="4" borderId="1" xfId="0" applyFont="1" applyFill="1" applyBorder="1" applyAlignment="1" applyProtection="1">
      <alignment horizontal="center"/>
    </xf>
    <xf numFmtId="0" fontId="0" fillId="4" borderId="1" xfId="0" applyFont="1" applyFill="1" applyBorder="1" applyProtection="1"/>
    <xf numFmtId="0" fontId="0" fillId="4" borderId="9" xfId="0" applyFill="1" applyBorder="1" applyProtection="1"/>
    <xf numFmtId="3" fontId="0" fillId="4" borderId="1" xfId="0" applyNumberFormat="1" applyFont="1" applyFill="1" applyBorder="1" applyProtection="1"/>
    <xf numFmtId="0" fontId="4" fillId="4" borderId="1" xfId="0" applyFont="1" applyFill="1" applyBorder="1" applyProtection="1"/>
    <xf numFmtId="0" fontId="0" fillId="4" borderId="20" xfId="0" applyFont="1" applyFill="1" applyBorder="1" applyProtection="1"/>
    <xf numFmtId="0" fontId="0" fillId="4" borderId="0" xfId="0" applyFill="1" applyProtection="1"/>
    <xf numFmtId="0" fontId="0" fillId="0" borderId="9" xfId="0" applyFont="1" applyBorder="1" applyAlignment="1" applyProtection="1">
      <alignment horizontal="center"/>
    </xf>
    <xf numFmtId="0" fontId="0" fillId="0"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37" fillId="0" borderId="1" xfId="0" applyFont="1" applyFill="1" applyBorder="1" applyAlignment="1" applyProtection="1">
      <alignment horizontal="center" vertical="center"/>
    </xf>
    <xf numFmtId="0" fontId="37" fillId="0" borderId="2"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2" fillId="0" borderId="9" xfId="0" applyFont="1" applyBorder="1" applyProtection="1"/>
    <xf numFmtId="0" fontId="28" fillId="4" borderId="41" xfId="0" applyFont="1" applyFill="1" applyBorder="1" applyProtection="1"/>
    <xf numFmtId="0" fontId="38" fillId="4" borderId="9" xfId="0" applyFont="1" applyFill="1" applyBorder="1" applyAlignment="1" applyProtection="1">
      <alignment horizontal="center"/>
    </xf>
    <xf numFmtId="0" fontId="38" fillId="4" borderId="1" xfId="0" applyFont="1" applyFill="1" applyBorder="1" applyAlignment="1" applyProtection="1">
      <alignment horizontal="center"/>
    </xf>
    <xf numFmtId="0" fontId="38" fillId="4" borderId="1" xfId="0" applyFont="1" applyFill="1" applyBorder="1" applyAlignment="1" applyProtection="1">
      <alignment horizontal="center" vertical="center"/>
    </xf>
    <xf numFmtId="0" fontId="38" fillId="4" borderId="2" xfId="0" applyFont="1" applyFill="1" applyBorder="1" applyAlignment="1" applyProtection="1">
      <alignment horizontal="center" vertical="center"/>
    </xf>
    <xf numFmtId="0" fontId="22" fillId="4" borderId="9" xfId="0" applyFont="1" applyFill="1" applyBorder="1" applyAlignment="1" applyProtection="1">
      <alignment horizontal="center"/>
    </xf>
    <xf numFmtId="0" fontId="2" fillId="4" borderId="1" xfId="0" applyFont="1" applyFill="1" applyBorder="1" applyProtection="1"/>
    <xf numFmtId="0" fontId="41" fillId="4" borderId="20"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4" borderId="1" xfId="0" applyFont="1" applyFill="1" applyBorder="1" applyAlignment="1" applyProtection="1">
      <alignment horizontal="center"/>
    </xf>
    <xf numFmtId="0" fontId="22" fillId="4" borderId="1" xfId="0" applyFont="1" applyFill="1" applyBorder="1" applyProtection="1"/>
    <xf numFmtId="0" fontId="22" fillId="0" borderId="0" xfId="0" applyFont="1" applyFill="1" applyBorder="1" applyProtection="1"/>
    <xf numFmtId="0" fontId="22" fillId="4" borderId="9" xfId="0" applyFont="1" applyFill="1" applyBorder="1" applyProtection="1"/>
    <xf numFmtId="3" fontId="22" fillId="4" borderId="1" xfId="0" applyNumberFormat="1" applyFont="1" applyFill="1" applyBorder="1" applyProtection="1"/>
    <xf numFmtId="0" fontId="23" fillId="4" borderId="1" xfId="0" applyFont="1" applyFill="1" applyBorder="1" applyProtection="1"/>
    <xf numFmtId="0" fontId="22" fillId="4" borderId="20" xfId="0" applyFont="1" applyFill="1" applyBorder="1" applyProtection="1"/>
    <xf numFmtId="0" fontId="22" fillId="4" borderId="0" xfId="0" applyFont="1" applyFill="1" applyProtection="1"/>
    <xf numFmtId="0" fontId="2" fillId="4" borderId="20" xfId="0" applyFont="1" applyFill="1" applyBorder="1" applyProtection="1"/>
    <xf numFmtId="0" fontId="3" fillId="0" borderId="9" xfId="0" applyFont="1" applyBorder="1" applyProtection="1"/>
    <xf numFmtId="0" fontId="2" fillId="4" borderId="9" xfId="0" applyFont="1" applyFill="1" applyBorder="1" applyAlignment="1" applyProtection="1">
      <alignment horizontal="center"/>
    </xf>
    <xf numFmtId="0" fontId="16" fillId="2" borderId="31"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3" fontId="2" fillId="4" borderId="1" xfId="0" applyNumberFormat="1" applyFont="1" applyFill="1" applyBorder="1" applyProtection="1"/>
    <xf numFmtId="0" fontId="2" fillId="0" borderId="1" xfId="0" applyFont="1" applyBorder="1" applyProtection="1"/>
    <xf numFmtId="9" fontId="2" fillId="0" borderId="1" xfId="0" applyNumberFormat="1" applyFont="1" applyFill="1" applyBorder="1" applyAlignment="1" applyProtection="1">
      <alignment horizontal="center" vertical="center"/>
    </xf>
    <xf numFmtId="0" fontId="0" fillId="0" borderId="22" xfId="0" applyBorder="1" applyProtection="1"/>
    <xf numFmtId="0" fontId="28" fillId="0" borderId="42" xfId="0" applyFont="1" applyFill="1" applyBorder="1" applyProtection="1"/>
    <xf numFmtId="0" fontId="33" fillId="0" borderId="24" xfId="0" applyFont="1" applyBorder="1" applyAlignment="1" applyProtection="1">
      <alignment horizontal="center"/>
    </xf>
    <xf numFmtId="0" fontId="33" fillId="0" borderId="23" xfId="0" applyFont="1" applyBorder="1" applyAlignment="1" applyProtection="1">
      <alignment horizontal="center"/>
    </xf>
    <xf numFmtId="0" fontId="33" fillId="0" borderId="23" xfId="0" applyFont="1" applyFill="1" applyBorder="1" applyAlignment="1" applyProtection="1">
      <alignment horizontal="center" vertical="center"/>
    </xf>
    <xf numFmtId="0" fontId="33" fillId="0" borderId="46" xfId="0" applyFont="1" applyFill="1" applyBorder="1" applyAlignment="1" applyProtection="1">
      <alignment horizontal="center" vertical="center"/>
    </xf>
    <xf numFmtId="0" fontId="35" fillId="0" borderId="42" xfId="0" applyFont="1" applyFill="1" applyBorder="1" applyAlignment="1" applyProtection="1">
      <alignment horizontal="center" vertical="center"/>
    </xf>
    <xf numFmtId="0" fontId="2" fillId="4" borderId="24" xfId="0" applyFont="1" applyFill="1" applyBorder="1" applyAlignment="1" applyProtection="1">
      <alignment horizontal="center"/>
    </xf>
    <xf numFmtId="0" fontId="0" fillId="4" borderId="23" xfId="0" applyFill="1" applyBorder="1" applyProtection="1"/>
    <xf numFmtId="9" fontId="2" fillId="0" borderId="23" xfId="0" applyNumberFormat="1" applyFont="1" applyFill="1" applyBorder="1" applyAlignment="1" applyProtection="1">
      <alignment horizontal="center" vertical="center"/>
    </xf>
    <xf numFmtId="1" fontId="2" fillId="0" borderId="46" xfId="0" applyNumberFormat="1" applyFont="1" applyFill="1" applyBorder="1" applyProtection="1"/>
    <xf numFmtId="0" fontId="1" fillId="0" borderId="25" xfId="0" applyFont="1" applyFill="1" applyBorder="1" applyAlignment="1" applyProtection="1">
      <alignment horizontal="center" vertical="center"/>
    </xf>
    <xf numFmtId="3" fontId="0" fillId="0" borderId="48" xfId="0" applyNumberFormat="1" applyFill="1" applyBorder="1" applyProtection="1"/>
    <xf numFmtId="3" fontId="0" fillId="0" borderId="23" xfId="0" applyNumberFormat="1" applyFill="1" applyBorder="1" applyProtection="1"/>
    <xf numFmtId="3" fontId="0" fillId="0" borderId="25" xfId="0" applyNumberFormat="1" applyFill="1" applyBorder="1" applyProtection="1"/>
    <xf numFmtId="0" fontId="2" fillId="2" borderId="48"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25" xfId="0" applyFont="1" applyFill="1" applyBorder="1" applyProtection="1"/>
    <xf numFmtId="0" fontId="0" fillId="0" borderId="24" xfId="0" applyBorder="1" applyAlignment="1" applyProtection="1">
      <alignment horizontal="center"/>
    </xf>
    <xf numFmtId="0" fontId="0" fillId="0" borderId="23" xfId="0" applyBorder="1" applyAlignment="1" applyProtection="1">
      <alignment horizontal="center"/>
    </xf>
    <xf numFmtId="0" fontId="0" fillId="0" borderId="23" xfId="0" applyFont="1" applyBorder="1" applyAlignment="1" applyProtection="1">
      <alignment horizontal="center"/>
    </xf>
    <xf numFmtId="0" fontId="0" fillId="0" borderId="23" xfId="0" applyFont="1" applyBorder="1" applyProtection="1"/>
    <xf numFmtId="0" fontId="0" fillId="0" borderId="22" xfId="0" applyFont="1" applyFill="1" applyBorder="1" applyProtection="1"/>
    <xf numFmtId="1" fontId="0" fillId="0" borderId="24" xfId="0" applyNumberFormat="1" applyBorder="1" applyProtection="1"/>
    <xf numFmtId="0" fontId="2" fillId="4" borderId="23" xfId="0" applyFont="1" applyFill="1" applyBorder="1" applyProtection="1"/>
    <xf numFmtId="3" fontId="2" fillId="4" borderId="23" xfId="0" applyNumberFormat="1" applyFont="1" applyFill="1" applyBorder="1" applyProtection="1"/>
    <xf numFmtId="0" fontId="0" fillId="0" borderId="23" xfId="0" applyBorder="1" applyProtection="1"/>
    <xf numFmtId="0" fontId="2" fillId="0" borderId="23" xfId="0" applyFont="1" applyBorder="1" applyProtection="1"/>
    <xf numFmtId="0" fontId="2" fillId="4" borderId="25" xfId="0" applyFont="1" applyFill="1" applyBorder="1" applyProtection="1"/>
    <xf numFmtId="0" fontId="0" fillId="4" borderId="17" xfId="0" applyFont="1" applyFill="1" applyBorder="1" applyAlignment="1" applyProtection="1">
      <alignment horizontal="center"/>
    </xf>
    <xf numFmtId="0" fontId="0" fillId="0" borderId="16" xfId="0" applyFont="1" applyFill="1" applyBorder="1" applyProtection="1"/>
    <xf numFmtId="9" fontId="2" fillId="0" borderId="16" xfId="1" applyFont="1" applyFill="1" applyBorder="1" applyProtection="1"/>
    <xf numFmtId="0" fontId="15" fillId="2" borderId="16"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40" fillId="2" borderId="16" xfId="0" applyFont="1" applyFill="1" applyBorder="1" applyAlignment="1" applyProtection="1">
      <alignment horizontal="center" vertical="center"/>
    </xf>
    <xf numFmtId="0" fontId="0" fillId="0" borderId="13" xfId="0" applyBorder="1" applyProtection="1"/>
    <xf numFmtId="0" fontId="0" fillId="0" borderId="11" xfId="0" applyFont="1" applyFill="1" applyBorder="1" applyProtection="1"/>
    <xf numFmtId="0" fontId="0" fillId="0" borderId="11" xfId="0" applyFont="1" applyBorder="1" applyProtection="1"/>
    <xf numFmtId="0" fontId="0" fillId="4" borderId="11" xfId="0" applyFont="1" applyFill="1" applyBorder="1" applyProtection="1"/>
    <xf numFmtId="3" fontId="0" fillId="4" borderId="11" xfId="0" applyNumberFormat="1" applyFont="1" applyFill="1" applyBorder="1" applyProtection="1"/>
    <xf numFmtId="0" fontId="0" fillId="0" borderId="11" xfId="0" applyBorder="1" applyProtection="1"/>
    <xf numFmtId="0" fontId="0" fillId="0" borderId="27" xfId="0" applyFont="1" applyBorder="1" applyProtection="1"/>
    <xf numFmtId="0" fontId="0" fillId="0" borderId="0" xfId="0" applyBorder="1" applyAlignment="1" applyProtection="1">
      <alignment horizontal="center"/>
    </xf>
    <xf numFmtId="0" fontId="33" fillId="0" borderId="2" xfId="0" applyFont="1" applyBorder="1" applyAlignment="1" applyProtection="1">
      <alignment horizontal="center"/>
    </xf>
    <xf numFmtId="9" fontId="2" fillId="0" borderId="1" xfId="1" applyFont="1" applyFill="1" applyBorder="1" applyProtection="1"/>
    <xf numFmtId="0" fontId="0" fillId="0" borderId="20" xfId="0" applyBorder="1" applyProtection="1"/>
    <xf numFmtId="0" fontId="28" fillId="2" borderId="1" xfId="0" applyFont="1" applyFill="1" applyBorder="1" applyAlignment="1" applyProtection="1">
      <alignment horizontal="center" vertical="center"/>
    </xf>
    <xf numFmtId="0" fontId="34" fillId="0" borderId="1" xfId="0" applyFont="1" applyFill="1" applyBorder="1" applyAlignment="1" applyProtection="1">
      <alignment horizontal="center" vertical="center"/>
    </xf>
    <xf numFmtId="0" fontId="2" fillId="0" borderId="1" xfId="0" applyFont="1" applyFill="1" applyBorder="1" applyProtection="1"/>
    <xf numFmtId="0" fontId="7" fillId="0" borderId="20" xfId="0" applyFont="1" applyFill="1" applyBorder="1" applyAlignment="1" applyProtection="1">
      <alignment horizontal="center" vertical="center"/>
    </xf>
    <xf numFmtId="0" fontId="2" fillId="0" borderId="20" xfId="0" applyFont="1" applyBorder="1" applyProtection="1"/>
    <xf numFmtId="0" fontId="0" fillId="0" borderId="31" xfId="0" applyBorder="1" applyProtection="1"/>
    <xf numFmtId="0" fontId="0" fillId="0" borderId="1" xfId="0" applyBorder="1" applyAlignment="1" applyProtection="1">
      <alignment horizontal="center" vertical="center"/>
    </xf>
    <xf numFmtId="0" fontId="0" fillId="0" borderId="41" xfId="0" applyBorder="1" applyAlignment="1" applyProtection="1">
      <alignment horizontal="center" vertical="center"/>
    </xf>
    <xf numFmtId="0" fontId="0" fillId="0" borderId="9" xfId="0" applyBorder="1" applyAlignment="1" applyProtection="1">
      <alignment horizontal="center" vertical="center"/>
    </xf>
    <xf numFmtId="9" fontId="0" fillId="0" borderId="1" xfId="1" applyFont="1" applyBorder="1" applyProtection="1"/>
    <xf numFmtId="1" fontId="0" fillId="0" borderId="1" xfId="0" applyNumberFormat="1" applyBorder="1" applyProtection="1"/>
    <xf numFmtId="0" fontId="0" fillId="0" borderId="2" xfId="0" applyBorder="1" applyProtection="1"/>
    <xf numFmtId="0" fontId="34" fillId="0" borderId="2" xfId="0" applyFont="1" applyFill="1" applyBorder="1" applyAlignment="1" applyProtection="1">
      <alignment horizontal="center" vertical="center"/>
    </xf>
    <xf numFmtId="9" fontId="2" fillId="0" borderId="1" xfId="1" applyFont="1" applyFill="1" applyBorder="1" applyAlignment="1" applyProtection="1">
      <alignment horizontal="center"/>
    </xf>
    <xf numFmtId="0" fontId="1" fillId="0" borderId="20" xfId="0" applyFont="1" applyBorder="1" applyProtection="1"/>
    <xf numFmtId="0" fontId="42" fillId="0" borderId="41" xfId="0" applyFont="1" applyFill="1" applyBorder="1" applyProtection="1"/>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3" fontId="2" fillId="0" borderId="1" xfId="0" applyNumberFormat="1" applyFont="1" applyFill="1" applyBorder="1" applyProtection="1"/>
    <xf numFmtId="0" fontId="2" fillId="0" borderId="20" xfId="0" applyFont="1" applyFill="1" applyBorder="1" applyProtection="1"/>
    <xf numFmtId="0" fontId="2" fillId="0" borderId="9" xfId="0" applyFont="1" applyFill="1" applyBorder="1" applyAlignment="1" applyProtection="1">
      <alignment horizontal="center"/>
    </xf>
    <xf numFmtId="0" fontId="0" fillId="0" borderId="0" xfId="0" applyFont="1" applyFill="1" applyBorder="1" applyAlignment="1" applyProtection="1">
      <alignment vertical="center"/>
    </xf>
    <xf numFmtId="0" fontId="0" fillId="0" borderId="9" xfId="0" applyBorder="1" applyAlignment="1" applyProtection="1">
      <alignment vertical="center"/>
    </xf>
    <xf numFmtId="0" fontId="2" fillId="8" borderId="1" xfId="0" applyFont="1" applyFill="1" applyBorder="1" applyAlignment="1" applyProtection="1">
      <alignment vertical="center"/>
    </xf>
    <xf numFmtId="0" fontId="2" fillId="0" borderId="1" xfId="0" applyFont="1" applyFill="1" applyBorder="1" applyAlignment="1" applyProtection="1">
      <alignment vertical="center"/>
    </xf>
    <xf numFmtId="3" fontId="2" fillId="0" borderId="1" xfId="0" applyNumberFormat="1" applyFont="1" applyFill="1" applyBorder="1" applyAlignment="1" applyProtection="1">
      <alignment vertical="center"/>
    </xf>
    <xf numFmtId="0" fontId="0" fillId="0" borderId="1" xfId="0" applyBorder="1" applyAlignment="1" applyProtection="1">
      <alignment vertical="center"/>
    </xf>
    <xf numFmtId="0" fontId="4" fillId="0" borderId="1" xfId="0" applyFont="1" applyBorder="1" applyAlignment="1" applyProtection="1">
      <alignment vertical="center"/>
    </xf>
    <xf numFmtId="0" fontId="2" fillId="0" borderId="20" xfId="0" applyFont="1" applyFill="1" applyBorder="1" applyAlignment="1" applyProtection="1">
      <alignment vertical="center"/>
    </xf>
    <xf numFmtId="0" fontId="0" fillId="0" borderId="0" xfId="0" applyAlignment="1" applyProtection="1">
      <alignment vertical="center"/>
    </xf>
    <xf numFmtId="0" fontId="7" fillId="0" borderId="41" xfId="0" applyFont="1" applyFill="1" applyBorder="1" applyAlignment="1" applyProtection="1">
      <alignment vertical="center" wrapText="1"/>
    </xf>
    <xf numFmtId="0" fontId="33" fillId="0" borderId="9" xfId="0" applyFont="1" applyBorder="1" applyAlignment="1" applyProtection="1">
      <alignment horizontal="center" vertical="center"/>
    </xf>
    <xf numFmtId="0" fontId="33" fillId="0" borderId="1" xfId="0" applyFont="1" applyBorder="1" applyAlignment="1" applyProtection="1">
      <alignment horizontal="center" vertical="center"/>
    </xf>
    <xf numFmtId="0" fontId="37" fillId="0" borderId="1" xfId="0" applyFont="1" applyFill="1" applyBorder="1" applyAlignment="1" applyProtection="1">
      <alignment horizontal="center" vertical="center" wrapText="1"/>
    </xf>
    <xf numFmtId="0" fontId="37" fillId="0" borderId="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xf>
    <xf numFmtId="9" fontId="2" fillId="0" borderId="1" xfId="1" applyFont="1" applyFill="1" applyBorder="1" applyAlignment="1" applyProtection="1">
      <alignment vertical="center"/>
    </xf>
    <xf numFmtId="1" fontId="2" fillId="0" borderId="2" xfId="0" applyNumberFormat="1" applyFont="1" applyFill="1" applyBorder="1" applyAlignment="1" applyProtection="1">
      <alignment vertical="center"/>
    </xf>
    <xf numFmtId="0" fontId="14" fillId="0" borderId="20" xfId="0" applyFont="1" applyFill="1" applyBorder="1" applyAlignment="1" applyProtection="1">
      <alignment horizontal="center" vertical="center" wrapText="1"/>
    </xf>
    <xf numFmtId="0" fontId="6" fillId="2" borderId="20" xfId="0" applyFont="1" applyFill="1" applyBorder="1" applyAlignment="1" applyProtection="1">
      <alignment vertical="center"/>
    </xf>
    <xf numFmtId="0" fontId="0" fillId="0" borderId="1" xfId="0" applyFont="1" applyBorder="1" applyAlignment="1" applyProtection="1">
      <alignment vertical="center"/>
    </xf>
    <xf numFmtId="0" fontId="21" fillId="2" borderId="1" xfId="0" applyFont="1" applyFill="1" applyBorder="1" applyAlignment="1" applyProtection="1">
      <alignment horizontal="center" vertical="center"/>
    </xf>
    <xf numFmtId="0" fontId="2" fillId="8" borderId="1" xfId="0" applyFont="1" applyFill="1" applyBorder="1" applyProtection="1"/>
    <xf numFmtId="0" fontId="2" fillId="0" borderId="1" xfId="0" applyFont="1" applyFill="1" applyBorder="1" applyAlignment="1" applyProtection="1"/>
    <xf numFmtId="3" fontId="2" fillId="0" borderId="1" xfId="0" applyNumberFormat="1" applyFont="1" applyFill="1" applyBorder="1" applyAlignment="1" applyProtection="1"/>
    <xf numFmtId="0" fontId="2" fillId="0" borderId="20" xfId="0" applyFont="1" applyFill="1" applyBorder="1" applyAlignment="1" applyProtection="1"/>
    <xf numFmtId="0" fontId="0" fillId="0" borderId="68" xfId="0" applyBorder="1" applyProtection="1"/>
    <xf numFmtId="0" fontId="1" fillId="0" borderId="44" xfId="0" applyFont="1" applyBorder="1" applyProtection="1"/>
    <xf numFmtId="1" fontId="0" fillId="0" borderId="29" xfId="0" applyNumberFormat="1" applyBorder="1" applyProtection="1"/>
    <xf numFmtId="0" fontId="2" fillId="0" borderId="10" xfId="0" applyFont="1" applyFill="1" applyBorder="1" applyProtection="1"/>
    <xf numFmtId="3" fontId="2" fillId="0" borderId="10" xfId="0" applyNumberFormat="1" applyFont="1" applyFill="1" applyBorder="1" applyProtection="1"/>
    <xf numFmtId="0" fontId="0" fillId="0" borderId="10" xfId="0" applyBorder="1" applyProtection="1"/>
    <xf numFmtId="0" fontId="4" fillId="0" borderId="10" xfId="0" applyFont="1" applyBorder="1" applyProtection="1"/>
    <xf numFmtId="0" fontId="2" fillId="0" borderId="30" xfId="0" applyFont="1" applyFill="1" applyBorder="1" applyProtection="1"/>
    <xf numFmtId="0" fontId="7" fillId="0" borderId="44" xfId="0" applyFont="1" applyFill="1" applyBorder="1" applyAlignment="1" applyProtection="1"/>
    <xf numFmtId="0" fontId="33" fillId="0" borderId="13" xfId="0" applyFont="1" applyBorder="1" applyAlignment="1" applyProtection="1">
      <alignment horizontal="center"/>
    </xf>
    <xf numFmtId="0" fontId="33" fillId="0" borderId="11" xfId="0" applyFont="1" applyBorder="1" applyAlignment="1" applyProtection="1">
      <alignment horizontal="center"/>
    </xf>
    <xf numFmtId="0" fontId="34" fillId="0" borderId="11" xfId="0" applyFont="1" applyFill="1" applyBorder="1" applyAlignment="1" applyProtection="1">
      <alignment horizontal="center" vertical="center"/>
    </xf>
    <xf numFmtId="0" fontId="34" fillId="0" borderId="6" xfId="0" applyFont="1" applyFill="1" applyBorder="1" applyAlignment="1" applyProtection="1">
      <alignment horizontal="center" vertical="center"/>
    </xf>
    <xf numFmtId="0" fontId="2" fillId="0" borderId="13" xfId="0" applyFont="1" applyFill="1" applyBorder="1" applyAlignment="1" applyProtection="1">
      <alignment horizontal="center"/>
    </xf>
    <xf numFmtId="0" fontId="2" fillId="0" borderId="11" xfId="0" applyFont="1" applyFill="1" applyBorder="1" applyProtection="1"/>
    <xf numFmtId="9" fontId="2" fillId="0" borderId="11" xfId="1" applyFont="1" applyFill="1" applyBorder="1" applyAlignment="1" applyProtection="1"/>
    <xf numFmtId="1" fontId="2" fillId="0" borderId="6" xfId="0" applyNumberFormat="1" applyFont="1" applyFill="1" applyBorder="1" applyAlignment="1" applyProtection="1"/>
    <xf numFmtId="0" fontId="7" fillId="0" borderId="27"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6" fillId="2" borderId="27" xfId="0" applyFont="1" applyFill="1" applyBorder="1" applyProtection="1"/>
    <xf numFmtId="0" fontId="0" fillId="0" borderId="13" xfId="0" applyBorder="1" applyAlignment="1" applyProtection="1">
      <alignment horizontal="center"/>
    </xf>
    <xf numFmtId="0" fontId="0" fillId="0" borderId="11" xfId="0" applyBorder="1" applyAlignment="1" applyProtection="1">
      <alignment horizontal="center"/>
    </xf>
    <xf numFmtId="0" fontId="0" fillId="0" borderId="11" xfId="0" applyFont="1" applyBorder="1" applyAlignment="1" applyProtection="1">
      <alignment horizontal="center"/>
    </xf>
    <xf numFmtId="1" fontId="0" fillId="0" borderId="26" xfId="0" applyNumberFormat="1" applyBorder="1" applyProtection="1"/>
    <xf numFmtId="0" fontId="2" fillId="0" borderId="8" xfId="0" applyFont="1" applyFill="1" applyBorder="1" applyProtection="1"/>
    <xf numFmtId="3" fontId="2" fillId="0" borderId="8" xfId="0" applyNumberFormat="1" applyFont="1" applyFill="1" applyBorder="1" applyProtection="1"/>
    <xf numFmtId="0" fontId="0" fillId="0" borderId="8" xfId="0" applyBorder="1" applyProtection="1"/>
    <xf numFmtId="0" fontId="4" fillId="0" borderId="8" xfId="0" applyFont="1" applyBorder="1" applyProtection="1"/>
    <xf numFmtId="0" fontId="2" fillId="0" borderId="36" xfId="0" applyFont="1" applyFill="1" applyBorder="1" applyProtection="1"/>
    <xf numFmtId="0" fontId="7" fillId="0" borderId="42" xfId="0" applyFont="1" applyFill="1" applyBorder="1" applyProtection="1"/>
    <xf numFmtId="0" fontId="34" fillId="0" borderId="23" xfId="0" applyFont="1" applyFill="1" applyBorder="1" applyAlignment="1" applyProtection="1">
      <alignment horizontal="center" vertical="center"/>
    </xf>
    <xf numFmtId="0" fontId="34" fillId="0" borderId="46" xfId="0" applyFont="1" applyFill="1" applyBorder="1" applyAlignment="1" applyProtection="1">
      <alignment horizontal="center" vertical="center"/>
    </xf>
    <xf numFmtId="0" fontId="2" fillId="0" borderId="24" xfId="0" applyFont="1" applyFill="1" applyBorder="1" applyAlignment="1" applyProtection="1">
      <alignment horizontal="center"/>
    </xf>
    <xf numFmtId="0" fontId="2" fillId="0" borderId="23" xfId="0" applyFont="1" applyFill="1" applyBorder="1" applyProtection="1"/>
    <xf numFmtId="9" fontId="2" fillId="0" borderId="23" xfId="1" applyFont="1" applyFill="1" applyBorder="1" applyProtection="1"/>
    <xf numFmtId="0" fontId="7" fillId="0" borderId="25"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6" fillId="2" borderId="25" xfId="0" applyFont="1" applyFill="1" applyBorder="1" applyProtection="1"/>
    <xf numFmtId="0" fontId="0" fillId="0" borderId="23" xfId="0" applyFont="1" applyBorder="1" applyAlignment="1" applyProtection="1">
      <alignment horizontal="center" vertical="center"/>
    </xf>
    <xf numFmtId="0" fontId="33" fillId="0" borderId="69" xfId="0" applyFont="1" applyBorder="1" applyAlignment="1" applyProtection="1">
      <alignment horizontal="center"/>
    </xf>
    <xf numFmtId="0" fontId="33" fillId="0" borderId="52" xfId="0" applyFont="1" applyBorder="1" applyAlignment="1" applyProtection="1">
      <alignment horizontal="center"/>
    </xf>
    <xf numFmtId="0" fontId="34" fillId="0" borderId="52" xfId="0" applyFont="1" applyFill="1" applyBorder="1" applyAlignment="1" applyProtection="1">
      <alignment horizontal="center" vertical="center"/>
    </xf>
    <xf numFmtId="0" fontId="34" fillId="0" borderId="70" xfId="0" applyFont="1" applyFill="1" applyBorder="1" applyAlignment="1" applyProtection="1">
      <alignment horizontal="center" vertical="center"/>
    </xf>
    <xf numFmtId="0" fontId="2" fillId="0" borderId="69" xfId="0" applyFont="1" applyFill="1" applyBorder="1" applyAlignment="1" applyProtection="1">
      <alignment horizontal="center"/>
    </xf>
    <xf numFmtId="0" fontId="2" fillId="0" borderId="52" xfId="0" applyFont="1" applyFill="1" applyBorder="1" applyProtection="1"/>
    <xf numFmtId="9" fontId="2" fillId="0" borderId="52" xfId="1" applyFont="1" applyFill="1" applyBorder="1" applyProtection="1"/>
    <xf numFmtId="1" fontId="2" fillId="0" borderId="70" xfId="0" applyNumberFormat="1" applyFont="1" applyFill="1" applyBorder="1" applyProtection="1"/>
    <xf numFmtId="0" fontId="7" fillId="0" borderId="50" xfId="0" applyFont="1" applyFill="1" applyBorder="1" applyAlignment="1" applyProtection="1">
      <alignment horizontal="center" vertical="center"/>
    </xf>
    <xf numFmtId="0" fontId="6" fillId="2" borderId="50" xfId="0" applyFont="1" applyFill="1" applyBorder="1" applyProtection="1"/>
    <xf numFmtId="0" fontId="0" fillId="0" borderId="69" xfId="0" applyBorder="1" applyAlignment="1" applyProtection="1">
      <alignment horizontal="center"/>
    </xf>
    <xf numFmtId="0" fontId="0" fillId="0" borderId="52" xfId="0" applyBorder="1" applyAlignment="1" applyProtection="1">
      <alignment horizontal="center"/>
    </xf>
    <xf numFmtId="0" fontId="0" fillId="0" borderId="52" xfId="0" applyFont="1" applyBorder="1" applyAlignment="1" applyProtection="1">
      <alignment horizontal="center"/>
    </xf>
    <xf numFmtId="0" fontId="0" fillId="0" borderId="52" xfId="0" applyFont="1" applyBorder="1" applyProtection="1"/>
    <xf numFmtId="0" fontId="0" fillId="0" borderId="52" xfId="0" applyFont="1" applyBorder="1" applyAlignment="1" applyProtection="1">
      <alignment horizontal="center" vertical="center"/>
    </xf>
    <xf numFmtId="0" fontId="2" fillId="0" borderId="16" xfId="0" applyFont="1" applyFill="1" applyBorder="1" applyProtection="1"/>
    <xf numFmtId="3" fontId="2" fillId="0" borderId="16" xfId="0" applyNumberFormat="1" applyFont="1" applyFill="1" applyBorder="1" applyProtection="1"/>
    <xf numFmtId="0" fontId="2" fillId="0" borderId="18" xfId="0" applyFont="1" applyFill="1" applyBorder="1" applyProtection="1"/>
    <xf numFmtId="0" fontId="33" fillId="0" borderId="31" xfId="0" applyFont="1" applyBorder="1" applyAlignment="1" applyProtection="1">
      <alignment horizontal="center"/>
    </xf>
    <xf numFmtId="0" fontId="33" fillId="0" borderId="11" xfId="0" applyFont="1" applyFill="1" applyBorder="1" applyAlignment="1" applyProtection="1">
      <alignment horizontal="center"/>
    </xf>
    <xf numFmtId="9" fontId="2" fillId="0" borderId="11" xfId="1" applyFont="1" applyFill="1" applyBorder="1" applyProtection="1"/>
    <xf numFmtId="1" fontId="2" fillId="0" borderId="6" xfId="0" applyNumberFormat="1" applyFont="1" applyFill="1" applyBorder="1" applyProtection="1"/>
    <xf numFmtId="0" fontId="2" fillId="2" borderId="27" xfId="0" applyFont="1" applyFill="1" applyBorder="1" applyProtection="1"/>
    <xf numFmtId="0" fontId="0" fillId="0" borderId="24" xfId="0" applyFont="1" applyBorder="1" applyAlignment="1" applyProtection="1">
      <alignment horizontal="center"/>
    </xf>
    <xf numFmtId="0" fontId="2" fillId="0" borderId="23"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3" fontId="0" fillId="0" borderId="71" xfId="0" applyNumberFormat="1" applyFill="1" applyBorder="1" applyProtection="1"/>
    <xf numFmtId="3" fontId="0" fillId="0" borderId="10" xfId="0" applyNumberFormat="1" applyFill="1" applyBorder="1" applyProtection="1"/>
    <xf numFmtId="3" fontId="0" fillId="0" borderId="30" xfId="0" applyNumberFormat="1" applyFill="1" applyBorder="1" applyProtection="1"/>
    <xf numFmtId="0" fontId="12" fillId="2" borderId="23" xfId="0" applyFont="1" applyFill="1" applyBorder="1" applyAlignment="1" applyProtection="1">
      <alignment horizontal="center" vertical="center"/>
    </xf>
    <xf numFmtId="0" fontId="2" fillId="4" borderId="10" xfId="0" applyFont="1" applyFill="1" applyBorder="1" applyProtection="1"/>
    <xf numFmtId="3" fontId="2" fillId="4" borderId="10" xfId="0" applyNumberFormat="1" applyFont="1" applyFill="1" applyBorder="1" applyProtection="1"/>
    <xf numFmtId="0" fontId="6" fillId="0" borderId="10" xfId="0" applyFont="1" applyBorder="1" applyProtection="1"/>
    <xf numFmtId="0" fontId="33" fillId="7" borderId="69" xfId="0" applyFont="1" applyFill="1" applyBorder="1" applyAlignment="1" applyProtection="1">
      <alignment horizontal="center"/>
    </xf>
    <xf numFmtId="1" fontId="2" fillId="7" borderId="70" xfId="0" applyNumberFormat="1" applyFont="1" applyFill="1" applyBorder="1" applyProtection="1"/>
    <xf numFmtId="0" fontId="0" fillId="0" borderId="0" xfId="0" applyFont="1" applyFill="1" applyBorder="1" applyAlignment="1" applyProtection="1">
      <alignment horizontal="center" vertical="center"/>
    </xf>
    <xf numFmtId="0" fontId="0" fillId="0" borderId="16" xfId="0" applyFill="1" applyBorder="1" applyProtection="1"/>
    <xf numFmtId="0" fontId="0" fillId="0" borderId="18" xfId="0" applyFill="1" applyBorder="1" applyProtection="1"/>
    <xf numFmtId="0" fontId="33" fillId="7" borderId="31" xfId="0" applyFont="1" applyFill="1" applyBorder="1" applyAlignment="1" applyProtection="1">
      <alignment horizontal="center"/>
    </xf>
    <xf numFmtId="1" fontId="2" fillId="7" borderId="2" xfId="0" applyNumberFormat="1" applyFont="1" applyFill="1" applyBorder="1" applyProtection="1"/>
    <xf numFmtId="0" fontId="16" fillId="2" borderId="20" xfId="0" applyFont="1" applyFill="1" applyBorder="1" applyAlignment="1" applyProtection="1">
      <alignment horizontal="center" vertical="center"/>
    </xf>
    <xf numFmtId="0" fontId="0" fillId="0" borderId="20" xfId="0" applyFill="1" applyBorder="1" applyProtection="1"/>
    <xf numFmtId="0" fontId="33" fillId="7" borderId="13" xfId="0" applyFont="1" applyFill="1" applyBorder="1" applyAlignment="1" applyProtection="1">
      <alignment horizontal="center"/>
    </xf>
    <xf numFmtId="0" fontId="33" fillId="0" borderId="11"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0" fillId="0" borderId="13" xfId="0" applyFill="1" applyBorder="1" applyAlignment="1" applyProtection="1">
      <alignment horizontal="center"/>
    </xf>
    <xf numFmtId="0" fontId="0" fillId="0" borderId="11" xfId="0" applyFill="1" applyBorder="1" applyProtection="1"/>
    <xf numFmtId="1" fontId="2" fillId="7" borderId="6" xfId="0" applyNumberFormat="1" applyFont="1" applyFill="1" applyBorder="1" applyProtection="1"/>
    <xf numFmtId="0" fontId="1" fillId="0" borderId="27" xfId="0" applyFont="1" applyFill="1" applyBorder="1" applyAlignment="1" applyProtection="1">
      <alignment horizontal="center" vertical="center"/>
    </xf>
    <xf numFmtId="0" fontId="0" fillId="0" borderId="11" xfId="0" applyFont="1" applyBorder="1" applyAlignment="1" applyProtection="1">
      <alignment horizontal="center" vertical="center"/>
    </xf>
    <xf numFmtId="0" fontId="33" fillId="7" borderId="9" xfId="0" applyFont="1" applyFill="1" applyBorder="1" applyAlignment="1" applyProtection="1">
      <alignment horizontal="center"/>
    </xf>
    <xf numFmtId="0" fontId="0" fillId="0" borderId="9" xfId="0" applyFill="1" applyBorder="1" applyAlignment="1" applyProtection="1">
      <alignment horizontal="center"/>
    </xf>
    <xf numFmtId="0" fontId="33" fillId="0" borderId="9" xfId="0" applyFont="1" applyFill="1" applyBorder="1" applyAlignment="1" applyProtection="1">
      <alignment horizontal="center"/>
    </xf>
    <xf numFmtId="9" fontId="2" fillId="0" borderId="1" xfId="1" applyFont="1" applyFill="1" applyBorder="1" applyAlignment="1" applyProtection="1">
      <alignment horizontal="right"/>
    </xf>
    <xf numFmtId="0" fontId="13" fillId="2" borderId="1"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24" xfId="0" applyFont="1" applyFill="1" applyBorder="1" applyAlignment="1" applyProtection="1">
      <alignment horizontal="center"/>
    </xf>
    <xf numFmtId="0" fontId="0" fillId="0" borderId="23" xfId="0" applyFont="1" applyFill="1" applyBorder="1" applyProtection="1"/>
    <xf numFmtId="0" fontId="15" fillId="2" borderId="23" xfId="0" applyFont="1" applyFill="1" applyBorder="1" applyAlignment="1" applyProtection="1">
      <alignment horizontal="center" vertical="center"/>
    </xf>
    <xf numFmtId="0" fontId="0" fillId="2" borderId="23" xfId="0" applyFill="1" applyBorder="1" applyAlignment="1" applyProtection="1">
      <alignment horizontal="center" vertical="center"/>
    </xf>
    <xf numFmtId="0" fontId="0" fillId="0" borderId="24" xfId="0" applyBorder="1" applyProtection="1"/>
    <xf numFmtId="0" fontId="0" fillId="0" borderId="10" xfId="0" applyFont="1" applyFill="1" applyBorder="1" applyProtection="1"/>
    <xf numFmtId="3" fontId="0" fillId="0" borderId="10" xfId="0" applyNumberFormat="1" applyFont="1" applyFill="1" applyBorder="1" applyProtection="1"/>
    <xf numFmtId="0" fontId="0" fillId="0" borderId="30" xfId="0" applyFont="1" applyFill="1" applyBorder="1" applyProtection="1"/>
    <xf numFmtId="0" fontId="33" fillId="0" borderId="17" xfId="0" applyFont="1" applyFill="1" applyBorder="1" applyAlignment="1" applyProtection="1">
      <alignment horizontal="center"/>
    </xf>
    <xf numFmtId="0" fontId="0" fillId="0" borderId="17" xfId="0" applyFont="1" applyFill="1" applyBorder="1" applyAlignment="1" applyProtection="1">
      <alignment horizontal="center"/>
    </xf>
    <xf numFmtId="0" fontId="15" fillId="2" borderId="47"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0" fillId="0" borderId="18" xfId="0" applyFont="1" applyFill="1" applyBorder="1" applyProtection="1"/>
    <xf numFmtId="0" fontId="33" fillId="0" borderId="31" xfId="0" applyFont="1" applyFill="1" applyBorder="1" applyAlignment="1" applyProtection="1">
      <alignment horizontal="center"/>
    </xf>
    <xf numFmtId="0" fontId="1" fillId="0" borderId="41" xfId="0" applyFont="1" applyBorder="1" applyProtection="1"/>
    <xf numFmtId="0" fontId="0" fillId="8" borderId="1" xfId="0" applyFont="1" applyFill="1" applyBorder="1" applyProtection="1"/>
    <xf numFmtId="0" fontId="28" fillId="0" borderId="43" xfId="0" applyFont="1" applyFill="1" applyBorder="1" applyProtection="1"/>
    <xf numFmtId="0" fontId="33" fillId="0" borderId="29" xfId="0" applyFont="1" applyBorder="1" applyAlignment="1" applyProtection="1">
      <alignment horizontal="center"/>
    </xf>
    <xf numFmtId="0" fontId="33" fillId="0" borderId="10" xfId="0" applyFont="1" applyBorder="1" applyAlignment="1" applyProtection="1">
      <alignment horizontal="center"/>
    </xf>
    <xf numFmtId="0" fontId="33" fillId="0" borderId="10"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35" fillId="0" borderId="43" xfId="0" applyFont="1" applyFill="1" applyBorder="1" applyAlignment="1" applyProtection="1">
      <alignment horizontal="center" vertical="center"/>
    </xf>
    <xf numFmtId="0" fontId="2" fillId="0" borderId="29" xfId="0" applyFont="1" applyFill="1" applyBorder="1" applyAlignment="1" applyProtection="1">
      <alignment horizontal="center"/>
    </xf>
    <xf numFmtId="9" fontId="2" fillId="0" borderId="10" xfId="1" applyFont="1" applyFill="1" applyBorder="1" applyProtection="1"/>
    <xf numFmtId="1" fontId="2" fillId="0" borderId="5" xfId="0" applyNumberFormat="1" applyFont="1" applyFill="1" applyBorder="1" applyProtection="1"/>
    <xf numFmtId="0" fontId="1" fillId="0" borderId="30" xfId="0" applyFont="1" applyFill="1" applyBorder="1" applyAlignment="1" applyProtection="1">
      <alignment horizontal="center" vertical="center"/>
    </xf>
    <xf numFmtId="0" fontId="0" fillId="2" borderId="71"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0" fillId="0" borderId="29" xfId="0" applyBorder="1" applyAlignment="1" applyProtection="1">
      <alignment horizontal="center"/>
    </xf>
    <xf numFmtId="0" fontId="0" fillId="0" borderId="10" xfId="0" applyBorder="1" applyAlignment="1" applyProtection="1">
      <alignment horizontal="center"/>
    </xf>
    <xf numFmtId="0" fontId="0" fillId="0" borderId="10" xfId="0" applyFont="1" applyBorder="1" applyAlignment="1" applyProtection="1">
      <alignment horizontal="center"/>
    </xf>
    <xf numFmtId="0" fontId="0" fillId="0" borderId="10" xfId="0" applyFont="1" applyBorder="1" applyProtection="1"/>
    <xf numFmtId="0" fontId="0" fillId="0" borderId="65" xfId="0" applyBorder="1" applyProtection="1"/>
    <xf numFmtId="0" fontId="28" fillId="0" borderId="41" xfId="0" applyFont="1" applyFill="1" applyBorder="1" applyAlignment="1" applyProtection="1">
      <alignment vertical="center"/>
    </xf>
    <xf numFmtId="0" fontId="0" fillId="0" borderId="17" xfId="0" applyFont="1" applyBorder="1" applyAlignment="1" applyProtection="1">
      <alignment horizontal="center"/>
    </xf>
    <xf numFmtId="0" fontId="0" fillId="0" borderId="16"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18" fillId="0" borderId="40" xfId="0" applyFont="1" applyFill="1" applyBorder="1" applyAlignment="1" applyProtection="1">
      <alignment horizontal="center" vertical="center"/>
    </xf>
    <xf numFmtId="0" fontId="2" fillId="0" borderId="17" xfId="0" applyFont="1" applyFill="1" applyBorder="1" applyAlignment="1" applyProtection="1">
      <alignment horizontal="center"/>
    </xf>
    <xf numFmtId="0" fontId="11" fillId="2" borderId="16"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7" fillId="0" borderId="44" xfId="0" applyFont="1" applyFill="1" applyBorder="1" applyProtection="1"/>
    <xf numFmtId="3" fontId="0" fillId="4" borderId="18" xfId="0" applyNumberFormat="1" applyFill="1" applyBorder="1" applyProtection="1"/>
    <xf numFmtId="0" fontId="0" fillId="0" borderId="18" xfId="0" applyFont="1" applyBorder="1" applyProtection="1"/>
    <xf numFmtId="0" fontId="0" fillId="0" borderId="31" xfId="0" applyFont="1" applyBorder="1" applyAlignment="1" applyProtection="1">
      <alignment horizontal="center"/>
    </xf>
    <xf numFmtId="0" fontId="0" fillId="4" borderId="13" xfId="0" applyFill="1" applyBorder="1" applyAlignment="1" applyProtection="1">
      <alignment horizontal="center"/>
    </xf>
    <xf numFmtId="0" fontId="11" fillId="2" borderId="32"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0" fillId="2" borderId="11" xfId="0" applyFill="1" applyBorder="1" applyAlignment="1" applyProtection="1">
      <alignment horizontal="center" vertical="center"/>
    </xf>
    <xf numFmtId="0" fontId="28" fillId="0" borderId="41" xfId="0" applyFont="1" applyFill="1" applyBorder="1" applyAlignment="1" applyProtection="1">
      <alignment vertical="center" wrapText="1"/>
    </xf>
    <xf numFmtId="0" fontId="0" fillId="8" borderId="1"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1" xfId="0" applyFill="1" applyBorder="1" applyAlignment="1" applyProtection="1">
      <alignment vertical="center"/>
    </xf>
    <xf numFmtId="3" fontId="0" fillId="0" borderId="20" xfId="0" applyNumberFormat="1" applyFill="1" applyBorder="1" applyAlignment="1" applyProtection="1">
      <alignment vertical="center"/>
    </xf>
    <xf numFmtId="0" fontId="0" fillId="0" borderId="20" xfId="0" applyFont="1" applyFill="1" applyBorder="1" applyAlignment="1" applyProtection="1">
      <alignment vertical="center"/>
    </xf>
    <xf numFmtId="0" fontId="34" fillId="0" borderId="2" xfId="0" applyFont="1" applyFill="1" applyBorder="1" applyAlignment="1" applyProtection="1">
      <alignment horizontal="center" vertical="center" wrapText="1"/>
    </xf>
    <xf numFmtId="0" fontId="0" fillId="0" borderId="9" xfId="0" applyFill="1" applyBorder="1" applyAlignment="1" applyProtection="1">
      <alignment horizontal="center" vertical="center"/>
    </xf>
    <xf numFmtId="0" fontId="7" fillId="0" borderId="20" xfId="0" applyFont="1" applyFill="1" applyBorder="1" applyAlignment="1" applyProtection="1">
      <alignment horizontal="center" vertical="center" wrapText="1"/>
    </xf>
    <xf numFmtId="0" fontId="2" fillId="2" borderId="20" xfId="0" applyFont="1" applyFill="1" applyBorder="1" applyAlignment="1" applyProtection="1">
      <alignment vertical="center"/>
    </xf>
    <xf numFmtId="0" fontId="0" fillId="0" borderId="1" xfId="0" applyFont="1" applyFill="1" applyBorder="1" applyAlignment="1" applyProtection="1">
      <alignment horizontal="center"/>
    </xf>
    <xf numFmtId="0" fontId="11" fillId="2" borderId="31" xfId="0" applyFont="1" applyFill="1" applyBorder="1" applyAlignment="1" applyProtection="1">
      <alignment horizontal="center" vertical="center"/>
    </xf>
    <xf numFmtId="0" fontId="7" fillId="0" borderId="43" xfId="0" applyFont="1" applyFill="1" applyBorder="1" applyProtection="1"/>
    <xf numFmtId="0" fontId="0" fillId="0" borderId="29" xfId="0" applyFont="1" applyBorder="1" applyAlignment="1" applyProtection="1">
      <alignment horizontal="center"/>
    </xf>
    <xf numFmtId="0" fontId="0" fillId="0" borderId="10"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0" fillId="0" borderId="29" xfId="0" applyFill="1" applyBorder="1" applyAlignment="1" applyProtection="1">
      <alignment horizontal="center"/>
    </xf>
    <xf numFmtId="0" fontId="11" fillId="2" borderId="71"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2" fillId="2" borderId="30" xfId="0" applyFont="1" applyFill="1" applyBorder="1" applyProtection="1"/>
    <xf numFmtId="0" fontId="0" fillId="0" borderId="10" xfId="0" applyFont="1" applyBorder="1" applyAlignment="1" applyProtection="1">
      <alignment horizontal="center" vertical="center"/>
    </xf>
    <xf numFmtId="0" fontId="0" fillId="0" borderId="67" xfId="0" applyBorder="1" applyProtection="1"/>
    <xf numFmtId="0" fontId="28" fillId="0" borderId="40" xfId="0" applyFont="1" applyFill="1" applyBorder="1" applyAlignment="1" applyProtection="1">
      <alignment vertical="center"/>
    </xf>
    <xf numFmtId="0" fontId="0" fillId="0" borderId="17" xfId="0" applyFill="1" applyBorder="1" applyAlignment="1" applyProtection="1">
      <alignment horizontal="center"/>
    </xf>
    <xf numFmtId="0" fontId="0" fillId="2" borderId="47"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3" xfId="0" applyBorder="1" applyAlignment="1" applyProtection="1">
      <alignment vertical="center"/>
    </xf>
    <xf numFmtId="0" fontId="2" fillId="0" borderId="11" xfId="0" applyFont="1" applyFill="1" applyBorder="1" applyAlignment="1" applyProtection="1">
      <alignment vertical="center"/>
    </xf>
    <xf numFmtId="0" fontId="2" fillId="4" borderId="11" xfId="0" applyFont="1" applyFill="1" applyBorder="1" applyAlignment="1" applyProtection="1">
      <alignment vertical="center"/>
    </xf>
    <xf numFmtId="3" fontId="2" fillId="4" borderId="11" xfId="0" applyNumberFormat="1" applyFont="1" applyFill="1" applyBorder="1" applyAlignment="1" applyProtection="1">
      <alignment vertical="center"/>
    </xf>
    <xf numFmtId="0" fontId="0" fillId="0" borderId="11" xfId="0" applyBorder="1" applyAlignment="1" applyProtection="1">
      <alignment vertical="center"/>
    </xf>
    <xf numFmtId="0" fontId="4" fillId="0" borderId="11" xfId="0" applyFont="1" applyBorder="1" applyAlignment="1" applyProtection="1">
      <alignment vertical="center"/>
    </xf>
    <xf numFmtId="0" fontId="2" fillId="0" borderId="27" xfId="0" applyFont="1" applyFill="1" applyBorder="1" applyAlignment="1" applyProtection="1">
      <alignment vertical="center"/>
    </xf>
    <xf numFmtId="0" fontId="33" fillId="0" borderId="31" xfId="0" applyFont="1" applyBorder="1" applyAlignment="1" applyProtection="1">
      <alignment horizontal="center" vertical="center"/>
    </xf>
    <xf numFmtId="0" fontId="2" fillId="4" borderId="1" xfId="0" applyFont="1" applyFill="1" applyBorder="1" applyAlignment="1" applyProtection="1">
      <alignment vertical="center"/>
    </xf>
    <xf numFmtId="3" fontId="2" fillId="4" borderId="1" xfId="0" applyNumberFormat="1" applyFont="1" applyFill="1" applyBorder="1" applyAlignment="1" applyProtection="1">
      <alignment vertical="center"/>
    </xf>
    <xf numFmtId="0" fontId="33" fillId="0" borderId="13" xfId="0" applyFont="1" applyBorder="1" applyAlignment="1" applyProtection="1">
      <alignment horizontal="center" vertical="center"/>
    </xf>
    <xf numFmtId="0" fontId="33" fillId="0" borderId="11" xfId="0" applyFont="1" applyBorder="1" applyAlignment="1" applyProtection="1">
      <alignment horizontal="center" vertical="center"/>
    </xf>
    <xf numFmtId="0" fontId="2" fillId="4" borderId="13" xfId="0" applyFont="1" applyFill="1" applyBorder="1" applyAlignment="1" applyProtection="1">
      <alignment horizontal="center" vertical="center"/>
    </xf>
    <xf numFmtId="9" fontId="2" fillId="0" borderId="11" xfId="1" applyFont="1" applyFill="1" applyBorder="1" applyAlignment="1" applyProtection="1">
      <alignment vertical="center"/>
    </xf>
    <xf numFmtId="1" fontId="2" fillId="0" borderId="6" xfId="0" applyNumberFormat="1" applyFont="1" applyFill="1" applyBorder="1" applyAlignment="1" applyProtection="1">
      <alignment vertical="center"/>
    </xf>
    <xf numFmtId="0" fontId="13" fillId="2" borderId="1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6" fillId="2" borderId="27" xfId="0" applyFont="1" applyFill="1" applyBorder="1" applyAlignment="1" applyProtection="1">
      <alignment vertical="center"/>
    </xf>
    <xf numFmtId="0" fontId="0" fillId="0" borderId="11" xfId="0" applyFont="1" applyBorder="1" applyAlignment="1" applyProtection="1">
      <alignment vertical="center"/>
    </xf>
    <xf numFmtId="0" fontId="2" fillId="4" borderId="9" xfId="0" applyFont="1" applyFill="1" applyBorder="1" applyAlignment="1" applyProtection="1">
      <alignment horizontal="center" vertical="center"/>
    </xf>
    <xf numFmtId="0" fontId="13" fillId="2" borderId="31" xfId="0" applyFont="1" applyFill="1" applyBorder="1" applyAlignment="1" applyProtection="1">
      <alignment horizontal="center" vertical="center"/>
    </xf>
    <xf numFmtId="9" fontId="0" fillId="0" borderId="1" xfId="0" applyNumberFormat="1" applyFont="1" applyBorder="1" applyAlignment="1" applyProtection="1">
      <alignment horizontal="center" vertical="center"/>
    </xf>
    <xf numFmtId="1" fontId="0" fillId="0" borderId="9" xfId="0" applyNumberFormat="1" applyBorder="1" applyAlignment="1" applyProtection="1">
      <alignment vertical="center"/>
    </xf>
    <xf numFmtId="0" fontId="7" fillId="0" borderId="41" xfId="0" applyFont="1" applyFill="1" applyBorder="1" applyAlignment="1" applyProtection="1">
      <alignment vertical="center"/>
    </xf>
    <xf numFmtId="0" fontId="0" fillId="0" borderId="24" xfId="0" applyBorder="1" applyAlignment="1" applyProtection="1">
      <alignment vertical="center"/>
    </xf>
    <xf numFmtId="0" fontId="2" fillId="0" borderId="23" xfId="0" applyFont="1" applyFill="1" applyBorder="1" applyAlignment="1" applyProtection="1">
      <alignment vertical="center"/>
    </xf>
    <xf numFmtId="0" fontId="2" fillId="4" borderId="23" xfId="0" applyFont="1" applyFill="1" applyBorder="1" applyAlignment="1" applyProtection="1">
      <alignment vertical="center"/>
    </xf>
    <xf numFmtId="3" fontId="2" fillId="4" borderId="23" xfId="0" applyNumberFormat="1" applyFont="1" applyFill="1" applyBorder="1" applyAlignment="1" applyProtection="1">
      <alignment vertical="center"/>
    </xf>
    <xf numFmtId="0" fontId="0" fillId="0" borderId="23" xfId="0" applyBorder="1" applyAlignment="1" applyProtection="1">
      <alignment vertical="center"/>
    </xf>
    <xf numFmtId="0" fontId="4" fillId="0" borderId="23" xfId="0" applyFont="1" applyBorder="1" applyAlignment="1" applyProtection="1">
      <alignment vertical="center"/>
    </xf>
    <xf numFmtId="0" fontId="2" fillId="0" borderId="25" xfId="0" applyFont="1" applyFill="1" applyBorder="1" applyAlignment="1" applyProtection="1">
      <alignment vertical="center"/>
    </xf>
    <xf numFmtId="0" fontId="28" fillId="0" borderId="41" xfId="0" applyFont="1" applyBorder="1" applyProtection="1"/>
    <xf numFmtId="0" fontId="0" fillId="4" borderId="13" xfId="0" applyFont="1" applyFill="1" applyBorder="1" applyAlignment="1" applyProtection="1">
      <alignment horizontal="center"/>
    </xf>
    <xf numFmtId="0" fontId="0" fillId="0" borderId="6" xfId="0" applyFont="1" applyFill="1" applyBorder="1" applyProtection="1"/>
    <xf numFmtId="9" fontId="2" fillId="0" borderId="6" xfId="1" applyFont="1" applyFill="1" applyBorder="1" applyAlignment="1" applyProtection="1">
      <alignment horizontal="right"/>
    </xf>
    <xf numFmtId="1" fontId="2" fillId="0" borderId="6" xfId="0" applyNumberFormat="1" applyFont="1" applyFill="1" applyBorder="1" applyAlignment="1" applyProtection="1">
      <alignment horizontal="right"/>
    </xf>
    <xf numFmtId="0" fontId="0" fillId="2" borderId="32" xfId="0" applyFont="1" applyFill="1" applyBorder="1" applyAlignment="1" applyProtection="1">
      <alignment horizontal="center" vertical="center"/>
    </xf>
    <xf numFmtId="0" fontId="33" fillId="0" borderId="61" xfId="0" applyFont="1" applyBorder="1" applyAlignment="1" applyProtection="1">
      <alignment horizontal="center"/>
    </xf>
    <xf numFmtId="0" fontId="33" fillId="0" borderId="59" xfId="0" applyFont="1" applyBorder="1" applyAlignment="1" applyProtection="1">
      <alignment horizontal="center"/>
    </xf>
    <xf numFmtId="0" fontId="33" fillId="0" borderId="59" xfId="0" applyFont="1" applyFill="1" applyBorder="1" applyAlignment="1" applyProtection="1">
      <alignment horizontal="center" vertical="center"/>
    </xf>
    <xf numFmtId="0" fontId="33" fillId="0" borderId="22" xfId="0" applyFont="1" applyFill="1" applyBorder="1" applyAlignment="1" applyProtection="1">
      <alignment horizontal="center" vertical="center"/>
    </xf>
    <xf numFmtId="0" fontId="35" fillId="0" borderId="60" xfId="0" applyFont="1" applyFill="1" applyBorder="1" applyAlignment="1" applyProtection="1">
      <alignment horizontal="center" vertical="center"/>
    </xf>
    <xf numFmtId="0" fontId="0" fillId="4" borderId="61" xfId="0" applyFont="1" applyFill="1" applyBorder="1" applyAlignment="1" applyProtection="1">
      <alignment horizontal="center"/>
    </xf>
    <xf numFmtId="0" fontId="0" fillId="0" borderId="59" xfId="0" applyFont="1" applyFill="1" applyBorder="1" applyProtection="1"/>
    <xf numFmtId="0" fontId="0" fillId="0" borderId="62" xfId="0" applyFont="1" applyFill="1" applyBorder="1" applyProtection="1"/>
    <xf numFmtId="9" fontId="2" fillId="0" borderId="62" xfId="1" applyFont="1" applyFill="1" applyBorder="1" applyAlignment="1" applyProtection="1">
      <alignment horizontal="right"/>
    </xf>
    <xf numFmtId="1" fontId="2" fillId="0" borderId="62" xfId="0" applyNumberFormat="1" applyFont="1" applyFill="1" applyBorder="1" applyAlignment="1" applyProtection="1">
      <alignment horizontal="right"/>
    </xf>
    <xf numFmtId="0" fontId="1" fillId="0" borderId="63"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2" fillId="2" borderId="63" xfId="0" applyFont="1" applyFill="1" applyBorder="1" applyProtection="1"/>
    <xf numFmtId="0" fontId="0" fillId="0" borderId="59" xfId="0" applyFont="1" applyBorder="1" applyAlignment="1" applyProtection="1">
      <alignment horizontal="center"/>
    </xf>
    <xf numFmtId="0" fontId="0" fillId="0" borderId="59" xfId="0" applyFont="1" applyBorder="1" applyProtection="1"/>
    <xf numFmtId="0" fontId="7" fillId="0" borderId="40" xfId="0" applyFont="1" applyBorder="1" applyProtection="1"/>
    <xf numFmtId="0" fontId="0" fillId="0" borderId="64" xfId="0" applyFont="1" applyFill="1" applyBorder="1" applyAlignment="1" applyProtection="1">
      <alignment horizontal="center" vertical="center"/>
    </xf>
    <xf numFmtId="0" fontId="0" fillId="0" borderId="45" xfId="0" applyFont="1" applyFill="1" applyBorder="1" applyProtection="1"/>
    <xf numFmtId="9" fontId="2" fillId="0" borderId="45" xfId="1" applyFont="1" applyFill="1" applyBorder="1" applyAlignment="1" applyProtection="1">
      <alignment horizontal="right"/>
    </xf>
    <xf numFmtId="1" fontId="2" fillId="0" borderId="45" xfId="0" applyNumberFormat="1" applyFont="1" applyFill="1" applyBorder="1" applyAlignment="1" applyProtection="1">
      <alignment horizontal="right"/>
    </xf>
    <xf numFmtId="0" fontId="0" fillId="0" borderId="7" xfId="0" applyFont="1" applyFill="1" applyBorder="1" applyAlignment="1" applyProtection="1">
      <alignment horizontal="center" vertical="center"/>
    </xf>
    <xf numFmtId="0" fontId="0" fillId="0" borderId="2" xfId="0" applyFont="1" applyFill="1" applyBorder="1" applyProtection="1"/>
    <xf numFmtId="9" fontId="2" fillId="0" borderId="2" xfId="1" applyFont="1" applyFill="1" applyBorder="1" applyAlignment="1" applyProtection="1">
      <alignment horizontal="center"/>
    </xf>
    <xf numFmtId="1" fontId="2" fillId="0" borderId="2" xfId="0" applyNumberFormat="1" applyFont="1" applyFill="1" applyBorder="1" applyAlignment="1" applyProtection="1">
      <alignment horizontal="right"/>
    </xf>
    <xf numFmtId="0" fontId="0" fillId="0" borderId="31" xfId="0" applyFill="1" applyBorder="1" applyProtection="1"/>
    <xf numFmtId="0" fontId="0" fillId="0" borderId="7" xfId="0" applyFont="1" applyBorder="1" applyAlignment="1" applyProtection="1">
      <alignment horizontal="center" vertical="center"/>
    </xf>
    <xf numFmtId="9" fontId="2" fillId="0" borderId="2" xfId="1" applyFont="1" applyFill="1" applyBorder="1" applyAlignment="1" applyProtection="1">
      <alignment horizontal="right"/>
    </xf>
    <xf numFmtId="0" fontId="1" fillId="0" borderId="20" xfId="0" applyFont="1" applyBorder="1" applyAlignment="1" applyProtection="1">
      <alignment horizontal="center" vertical="center"/>
    </xf>
    <xf numFmtId="0" fontId="2" fillId="0" borderId="7" xfId="0" applyFont="1" applyFill="1" applyBorder="1" applyAlignment="1" applyProtection="1">
      <alignment horizontal="center" vertical="center"/>
    </xf>
    <xf numFmtId="9" fontId="2" fillId="0" borderId="2" xfId="1" applyFont="1" applyFill="1" applyBorder="1" applyProtection="1"/>
    <xf numFmtId="0" fontId="6"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1" fontId="0" fillId="0" borderId="0" xfId="0" applyNumberFormat="1" applyProtection="1"/>
    <xf numFmtId="0" fontId="0" fillId="0" borderId="17" xfId="0" applyFill="1" applyBorder="1" applyProtection="1"/>
    <xf numFmtId="0" fontId="2" fillId="0" borderId="16" xfId="0" applyFont="1" applyFill="1" applyBorder="1" applyAlignment="1" applyProtection="1">
      <alignment horizontal="right"/>
    </xf>
    <xf numFmtId="0" fontId="0" fillId="0" borderId="16" xfId="0" applyFill="1" applyBorder="1" applyAlignment="1" applyProtection="1">
      <alignment horizontal="right"/>
    </xf>
    <xf numFmtId="3" fontId="0" fillId="0" borderId="16" xfId="0" applyNumberFormat="1" applyFill="1" applyBorder="1" applyAlignment="1" applyProtection="1">
      <alignment horizontal="right"/>
    </xf>
    <xf numFmtId="0" fontId="2" fillId="0" borderId="18" xfId="0" applyFont="1" applyFill="1" applyBorder="1" applyAlignment="1" applyProtection="1">
      <alignment horizontal="right"/>
    </xf>
    <xf numFmtId="0" fontId="0" fillId="0" borderId="9" xfId="0" applyFill="1" applyBorder="1" applyProtection="1"/>
    <xf numFmtId="0" fontId="2" fillId="0" borderId="1" xfId="0" applyFont="1" applyFill="1" applyBorder="1" applyAlignment="1" applyProtection="1">
      <alignment horizontal="right"/>
    </xf>
    <xf numFmtId="3" fontId="2" fillId="0" borderId="1" xfId="0" applyNumberFormat="1" applyFont="1" applyFill="1" applyBorder="1" applyAlignment="1" applyProtection="1">
      <alignment horizontal="right"/>
    </xf>
    <xf numFmtId="0" fontId="2" fillId="0" borderId="20" xfId="0" applyFont="1" applyFill="1" applyBorder="1" applyAlignment="1" applyProtection="1">
      <alignment horizontal="right"/>
    </xf>
    <xf numFmtId="9" fontId="2" fillId="0" borderId="11" xfId="1" applyFont="1" applyFill="1" applyBorder="1" applyAlignment="1" applyProtection="1">
      <alignment horizontal="right"/>
    </xf>
    <xf numFmtId="0" fontId="16" fillId="2" borderId="27" xfId="0" applyFont="1" applyFill="1" applyBorder="1" applyAlignment="1" applyProtection="1">
      <alignment horizontal="center" vertical="center"/>
    </xf>
    <xf numFmtId="0" fontId="1" fillId="0" borderId="43" xfId="0" applyFont="1" applyBorder="1" applyProtection="1"/>
    <xf numFmtId="0" fontId="34" fillId="0" borderId="10"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9" fontId="2" fillId="0" borderId="10" xfId="1" applyFont="1" applyFill="1" applyBorder="1" applyAlignment="1" applyProtection="1">
      <alignment horizontal="right"/>
    </xf>
    <xf numFmtId="1" fontId="2" fillId="0" borderId="5" xfId="0" applyNumberFormat="1" applyFont="1" applyFill="1" applyBorder="1" applyAlignment="1" applyProtection="1">
      <alignment horizontal="right"/>
    </xf>
    <xf numFmtId="0" fontId="7" fillId="0" borderId="30" xfId="0" applyFont="1" applyFill="1" applyBorder="1" applyAlignment="1" applyProtection="1">
      <alignment horizontal="center" vertical="center"/>
    </xf>
    <xf numFmtId="0" fontId="2" fillId="2" borderId="71"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0" fillId="0" borderId="20" xfId="0" applyFont="1" applyBorder="1" applyProtection="1"/>
    <xf numFmtId="0" fontId="1" fillId="0" borderId="45" xfId="0" applyFont="1" applyBorder="1" applyProtection="1"/>
    <xf numFmtId="0" fontId="33" fillId="0" borderId="47" xfId="0" applyFont="1" applyBorder="1" applyAlignment="1" applyProtection="1">
      <alignment horizontal="center"/>
    </xf>
    <xf numFmtId="0" fontId="34" fillId="0" borderId="16" xfId="0" applyFont="1" applyFill="1" applyBorder="1" applyAlignment="1" applyProtection="1">
      <alignment horizontal="center" vertical="center"/>
    </xf>
    <xf numFmtId="0" fontId="34" fillId="0" borderId="18" xfId="0" applyFont="1" applyFill="1" applyBorder="1" applyAlignment="1" applyProtection="1">
      <alignment horizontal="center" vertical="center"/>
    </xf>
    <xf numFmtId="9" fontId="2" fillId="0" borderId="16" xfId="1" applyFont="1" applyFill="1" applyBorder="1" applyAlignment="1" applyProtection="1">
      <alignment horizontal="right"/>
    </xf>
    <xf numFmtId="1" fontId="2" fillId="0" borderId="16" xfId="0" applyNumberFormat="1" applyFont="1" applyFill="1" applyBorder="1" applyAlignment="1" applyProtection="1">
      <alignment horizontal="right"/>
    </xf>
    <xf numFmtId="0" fontId="7" fillId="0" borderId="18"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1" fillId="0" borderId="2" xfId="0" applyFont="1" applyBorder="1" applyProtection="1"/>
    <xf numFmtId="0" fontId="33" fillId="0" borderId="20" xfId="0" applyFont="1" applyFill="1" applyBorder="1" applyAlignment="1" applyProtection="1">
      <alignment horizontal="center" vertical="center"/>
    </xf>
    <xf numFmtId="1" fontId="2" fillId="0" borderId="1" xfId="0" applyNumberFormat="1" applyFont="1" applyFill="1" applyBorder="1" applyAlignment="1" applyProtection="1">
      <alignment horizontal="right"/>
    </xf>
    <xf numFmtId="0" fontId="2" fillId="2" borderId="9" xfId="0" applyFont="1" applyFill="1" applyBorder="1" applyAlignment="1" applyProtection="1">
      <alignment horizontal="center" vertical="center"/>
    </xf>
    <xf numFmtId="0" fontId="0" fillId="4" borderId="23" xfId="0" applyFont="1" applyFill="1" applyBorder="1" applyProtection="1"/>
    <xf numFmtId="3" fontId="0" fillId="4" borderId="23" xfId="0" applyNumberFormat="1" applyFont="1" applyFill="1" applyBorder="1" applyProtection="1"/>
    <xf numFmtId="0" fontId="0" fillId="0" borderId="25" xfId="0" applyFont="1" applyBorder="1" applyProtection="1"/>
    <xf numFmtId="0" fontId="0" fillId="0" borderId="0" xfId="0" applyFill="1" applyBorder="1" applyProtection="1"/>
    <xf numFmtId="1" fontId="1" fillId="0" borderId="11" xfId="0" applyNumberFormat="1" applyFont="1" applyBorder="1" applyProtection="1"/>
    <xf numFmtId="0" fontId="0" fillId="0" borderId="49" xfId="0" applyBorder="1" applyProtection="1"/>
    <xf numFmtId="1" fontId="1" fillId="0" borderId="0" xfId="0" applyNumberFormat="1" applyFont="1" applyBorder="1" applyProtection="1"/>
    <xf numFmtId="0" fontId="1" fillId="0" borderId="6" xfId="0" applyFont="1" applyBorder="1" applyProtection="1"/>
    <xf numFmtId="0" fontId="33" fillId="0" borderId="32" xfId="0" applyFont="1" applyBorder="1" applyAlignment="1" applyProtection="1">
      <alignment horizontal="center"/>
    </xf>
    <xf numFmtId="0" fontId="33" fillId="0" borderId="27" xfId="0" applyFont="1" applyFill="1" applyBorder="1" applyAlignment="1" applyProtection="1">
      <alignment horizontal="center" vertical="center"/>
    </xf>
    <xf numFmtId="1" fontId="2" fillId="0" borderId="11" xfId="0" applyNumberFormat="1" applyFont="1" applyFill="1" applyBorder="1" applyAlignment="1" applyProtection="1">
      <alignment horizontal="right"/>
    </xf>
    <xf numFmtId="0" fontId="0" fillId="2" borderId="13" xfId="0" applyFill="1" applyBorder="1" applyAlignment="1" applyProtection="1">
      <alignment horizontal="center" vertical="center"/>
    </xf>
    <xf numFmtId="0" fontId="1" fillId="0" borderId="31" xfId="0" applyFont="1" applyBorder="1" applyProtection="1"/>
    <xf numFmtId="0" fontId="1" fillId="0" borderId="1" xfId="0" applyFont="1" applyBorder="1" applyAlignment="1" applyProtection="1">
      <alignment horizontal="center" vertical="center"/>
    </xf>
    <xf numFmtId="1" fontId="1" fillId="0" borderId="9" xfId="0" applyNumberFormat="1" applyFont="1" applyBorder="1" applyAlignment="1" applyProtection="1">
      <alignment horizontal="center"/>
    </xf>
    <xf numFmtId="1" fontId="1" fillId="0" borderId="1" xfId="0" applyNumberFormat="1" applyFont="1" applyBorder="1" applyProtection="1"/>
    <xf numFmtId="1" fontId="0" fillId="0" borderId="1" xfId="0" applyNumberFormat="1" applyFont="1" applyBorder="1" applyProtection="1"/>
    <xf numFmtId="9" fontId="0" fillId="0" borderId="1" xfId="1" applyFont="1" applyFill="1" applyBorder="1" applyProtection="1"/>
    <xf numFmtId="1" fontId="0" fillId="0" borderId="1" xfId="0" applyNumberFormat="1" applyFont="1" applyFill="1" applyBorder="1" applyProtection="1"/>
    <xf numFmtId="1" fontId="1" fillId="0" borderId="2" xfId="0" applyNumberFormat="1" applyFont="1" applyFill="1" applyBorder="1" applyProtection="1"/>
    <xf numFmtId="1" fontId="1" fillId="0" borderId="20" xfId="0" applyNumberFormat="1" applyFont="1" applyFill="1" applyBorder="1" applyAlignment="1" applyProtection="1">
      <alignment horizontal="center"/>
    </xf>
    <xf numFmtId="0" fontId="0" fillId="2" borderId="9" xfId="0" applyFill="1" applyBorder="1" applyAlignment="1" applyProtection="1">
      <alignment horizontal="center" vertical="center"/>
    </xf>
    <xf numFmtId="1" fontId="0" fillId="0" borderId="9" xfId="0" applyNumberFormat="1" applyBorder="1" applyAlignment="1" applyProtection="1">
      <alignment horizontal="center"/>
    </xf>
    <xf numFmtId="0" fontId="1" fillId="0" borderId="46" xfId="0" applyFont="1" applyBorder="1" applyProtection="1"/>
    <xf numFmtId="0" fontId="1" fillId="0" borderId="48" xfId="0" applyFont="1" applyBorder="1" applyProtection="1"/>
    <xf numFmtId="0" fontId="1" fillId="0" borderId="23" xfId="0" applyFont="1" applyBorder="1" applyAlignment="1" applyProtection="1">
      <alignment horizontal="center" vertical="center"/>
    </xf>
    <xf numFmtId="0" fontId="1" fillId="0" borderId="25" xfId="0" applyFont="1" applyBorder="1" applyAlignment="1" applyProtection="1">
      <alignment horizontal="center" vertical="center"/>
    </xf>
    <xf numFmtId="9" fontId="0" fillId="0" borderId="23" xfId="1" applyFont="1" applyBorder="1" applyProtection="1"/>
    <xf numFmtId="1" fontId="0" fillId="0" borderId="23" xfId="0" applyNumberFormat="1" applyBorder="1" applyProtection="1"/>
    <xf numFmtId="0" fontId="0" fillId="0" borderId="46" xfId="0" applyBorder="1" applyProtection="1"/>
    <xf numFmtId="0" fontId="1" fillId="0" borderId="25" xfId="0" applyFont="1" applyBorder="1" applyAlignment="1" applyProtection="1">
      <alignment horizontal="center"/>
    </xf>
    <xf numFmtId="3" fontId="0" fillId="0" borderId="35" xfId="0" applyNumberFormat="1" applyFill="1" applyBorder="1" applyProtection="1"/>
    <xf numFmtId="3" fontId="0" fillId="0" borderId="22" xfId="0" applyNumberFormat="1" applyFill="1" applyBorder="1" applyProtection="1"/>
    <xf numFmtId="3" fontId="0" fillId="0" borderId="34" xfId="0" applyNumberFormat="1" applyFill="1" applyBorder="1" applyProtection="1"/>
    <xf numFmtId="0" fontId="0" fillId="2" borderId="24" xfId="0"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0" fillId="0" borderId="0" xfId="0" applyFont="1" applyProtection="1"/>
    <xf numFmtId="0" fontId="0" fillId="0" borderId="0" xfId="0" applyFont="1" applyAlignment="1" applyProtection="1">
      <alignment horizontal="center" vertical="center"/>
    </xf>
    <xf numFmtId="0" fontId="18" fillId="0" borderId="0" xfId="0" applyFont="1" applyFill="1" applyBorder="1" applyAlignment="1" applyProtection="1">
      <alignment horizontal="center" vertical="center"/>
    </xf>
    <xf numFmtId="0" fontId="0" fillId="0" borderId="0" xfId="0" applyAlignment="1" applyProtection="1">
      <alignment horizontal="center"/>
    </xf>
    <xf numFmtId="0" fontId="2" fillId="0" borderId="0" xfId="0" applyFont="1" applyProtection="1"/>
    <xf numFmtId="0" fontId="0" fillId="0" borderId="0" xfId="0" applyAlignment="1" applyProtection="1">
      <alignment horizontal="center" vertical="center"/>
    </xf>
    <xf numFmtId="0" fontId="0" fillId="0" borderId="0" xfId="0"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0" fillId="0" borderId="0" xfId="0" applyAlignment="1" applyProtection="1"/>
    <xf numFmtId="0" fontId="1" fillId="0" borderId="0" xfId="0" applyFont="1" applyAlignment="1" applyProtection="1">
      <alignment horizontal="center"/>
    </xf>
    <xf numFmtId="0" fontId="0" fillId="0" borderId="0" xfId="0" applyFill="1" applyBorder="1" applyAlignment="1" applyProtection="1"/>
    <xf numFmtId="0" fontId="12" fillId="0" borderId="0" xfId="0" applyFont="1" applyAlignment="1" applyProtection="1">
      <alignment horizontal="center" vertical="center"/>
    </xf>
    <xf numFmtId="0" fontId="11" fillId="0" borderId="0" xfId="0" applyFont="1" applyAlignment="1" applyProtection="1">
      <alignment horizontal="center"/>
    </xf>
    <xf numFmtId="0" fontId="11"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0" fillId="0" borderId="0" xfId="0" applyFont="1" applyAlignment="1" applyProtection="1">
      <alignment horizontal="center"/>
    </xf>
    <xf numFmtId="0" fontId="3" fillId="0" borderId="0" xfId="0" applyFont="1" applyAlignment="1" applyProtection="1">
      <alignment horizont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0" fillId="0" borderId="0" xfId="0" applyFont="1" applyBorder="1" applyProtection="1"/>
    <xf numFmtId="9" fontId="0" fillId="0" borderId="0" xfId="1" applyFont="1" applyAlignment="1" applyProtection="1">
      <alignment horizontal="center" vertical="center"/>
    </xf>
    <xf numFmtId="0" fontId="11" fillId="0" borderId="1" xfId="0" applyFont="1" applyBorder="1" applyAlignment="1" applyProtection="1">
      <alignment horizontal="center"/>
    </xf>
    <xf numFmtId="0" fontId="0" fillId="0" borderId="1" xfId="0" applyBorder="1" applyAlignment="1" applyProtection="1">
      <alignment wrapText="1"/>
    </xf>
    <xf numFmtId="0" fontId="26"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0" xfId="0" applyAlignment="1" applyProtection="1">
      <alignment wrapText="1"/>
    </xf>
    <xf numFmtId="0" fontId="1" fillId="0" borderId="28" xfId="0" applyFont="1" applyBorder="1" applyAlignment="1" applyProtection="1">
      <alignment horizontal="center"/>
    </xf>
    <xf numFmtId="0" fontId="1" fillId="0" borderId="33" xfId="0" applyFont="1" applyBorder="1" applyAlignment="1" applyProtection="1">
      <alignment horizontal="center"/>
    </xf>
    <xf numFmtId="0" fontId="1" fillId="3" borderId="37" xfId="0" applyFont="1" applyFill="1" applyBorder="1" applyAlignment="1" applyProtection="1">
      <alignment horizontal="center" vertical="center" textRotation="90" wrapText="1"/>
    </xf>
    <xf numFmtId="0" fontId="1" fillId="3" borderId="0" xfId="0" applyFont="1" applyFill="1" applyBorder="1" applyAlignment="1" applyProtection="1">
      <alignment horizontal="center" vertical="center" textRotation="90" wrapText="1"/>
    </xf>
    <xf numFmtId="0" fontId="1" fillId="3" borderId="12" xfId="0"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33" xfId="0"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59" xfId="0" applyBorder="1" applyAlignment="1" applyProtection="1">
      <alignment horizontal="center" vertical="center" wrapText="1"/>
    </xf>
    <xf numFmtId="0" fontId="1" fillId="3" borderId="50" xfId="0" applyFont="1" applyFill="1" applyBorder="1" applyAlignment="1" applyProtection="1">
      <alignment horizontal="center" vertical="center" textRotation="90" wrapText="1"/>
    </xf>
    <xf numFmtId="0" fontId="1" fillId="3" borderId="36" xfId="0" applyFont="1" applyFill="1" applyBorder="1" applyAlignment="1" applyProtection="1">
      <alignment horizontal="center" vertical="center" textRotation="90" wrapText="1"/>
    </xf>
    <xf numFmtId="0" fontId="1" fillId="3" borderId="2"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9" xfId="0" applyFont="1" applyFill="1" applyBorder="1" applyAlignment="1" applyProtection="1">
      <alignment horizontal="center"/>
    </xf>
    <xf numFmtId="0" fontId="15" fillId="0" borderId="14" xfId="0" applyFont="1" applyBorder="1" applyAlignment="1" applyProtection="1">
      <alignment horizontal="center" vertical="center" textRotation="90"/>
    </xf>
    <xf numFmtId="0" fontId="15" fillId="0" borderId="19" xfId="0" applyFont="1" applyBorder="1" applyAlignment="1" applyProtection="1">
      <alignment horizontal="center" vertical="center" textRotation="90"/>
    </xf>
    <xf numFmtId="0" fontId="15" fillId="0" borderId="21" xfId="0" applyFont="1" applyBorder="1" applyAlignment="1" applyProtection="1">
      <alignment horizontal="center" vertical="center" textRotation="90"/>
    </xf>
    <xf numFmtId="0" fontId="1" fillId="3" borderId="29" xfId="0" applyFont="1" applyFill="1" applyBorder="1" applyAlignment="1" applyProtection="1">
      <alignment horizontal="center" vertical="center" textRotation="90" wrapText="1"/>
    </xf>
    <xf numFmtId="0" fontId="1" fillId="3" borderId="26" xfId="0" applyFont="1" applyFill="1" applyBorder="1" applyAlignment="1" applyProtection="1">
      <alignment horizontal="center" vertical="center" textRotation="90" wrapText="1"/>
    </xf>
    <xf numFmtId="0" fontId="1" fillId="3" borderId="8"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8" borderId="39" xfId="0" applyFont="1" applyFill="1" applyBorder="1" applyAlignment="1" applyProtection="1">
      <alignment horizontal="center" vertical="center" textRotation="90" wrapText="1"/>
    </xf>
    <xf numFmtId="0" fontId="1" fillId="8" borderId="38" xfId="0" applyFont="1" applyFill="1" applyBorder="1" applyAlignment="1" applyProtection="1">
      <alignment horizontal="center" vertical="center" textRotation="90" wrapText="1"/>
    </xf>
    <xf numFmtId="0" fontId="1" fillId="2" borderId="12" xfId="0" applyFont="1" applyFill="1" applyBorder="1" applyAlignment="1" applyProtection="1">
      <alignment horizontal="center"/>
    </xf>
    <xf numFmtId="0" fontId="1" fillId="2" borderId="28" xfId="0" applyFont="1" applyFill="1" applyBorder="1" applyAlignment="1" applyProtection="1">
      <alignment horizontal="center"/>
    </xf>
    <xf numFmtId="0" fontId="1" fillId="2" borderId="33" xfId="0" applyFont="1" applyFill="1" applyBorder="1" applyAlignment="1" applyProtection="1">
      <alignment horizontal="center"/>
    </xf>
    <xf numFmtId="0" fontId="1" fillId="3" borderId="22" xfId="0" applyFont="1" applyFill="1" applyBorder="1" applyAlignment="1" applyProtection="1">
      <alignment horizontal="center"/>
    </xf>
    <xf numFmtId="0" fontId="1" fillId="3" borderId="70" xfId="0" applyFont="1" applyFill="1" applyBorder="1" applyAlignment="1" applyProtection="1">
      <alignment horizontal="center" vertical="center" textRotation="90" wrapText="1"/>
    </xf>
    <xf numFmtId="0" fontId="1" fillId="3" borderId="4" xfId="0" applyFont="1" applyFill="1" applyBorder="1" applyAlignment="1" applyProtection="1">
      <alignment horizontal="center" vertical="center" textRotation="90" wrapText="1"/>
    </xf>
    <xf numFmtId="0" fontId="1" fillId="3" borderId="38" xfId="0" applyFont="1" applyFill="1" applyBorder="1" applyAlignment="1" applyProtection="1">
      <alignment horizontal="center" vertical="center" textRotation="90" wrapText="1"/>
    </xf>
    <xf numFmtId="0" fontId="1" fillId="3" borderId="39"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0" fillId="4" borderId="22" xfId="0" applyFont="1" applyFill="1" applyBorder="1" applyAlignment="1" applyProtection="1">
      <alignment horizontal="center"/>
    </xf>
    <xf numFmtId="0" fontId="0" fillId="4" borderId="34" xfId="0" applyFont="1" applyFill="1" applyBorder="1" applyAlignment="1" applyProtection="1">
      <alignment horizontal="center"/>
    </xf>
    <xf numFmtId="0" fontId="15" fillId="3" borderId="14" xfId="0" applyFont="1" applyFill="1" applyBorder="1" applyAlignment="1" applyProtection="1">
      <alignment horizontal="center" vertical="center" textRotation="90"/>
    </xf>
    <xf numFmtId="0" fontId="15" fillId="3" borderId="19" xfId="0" applyFont="1" applyFill="1" applyBorder="1" applyAlignment="1" applyProtection="1">
      <alignment horizontal="center" vertical="center" textRotation="90"/>
    </xf>
    <xf numFmtId="0" fontId="15" fillId="3" borderId="21" xfId="0" applyFont="1" applyFill="1" applyBorder="1" applyAlignment="1" applyProtection="1">
      <alignment horizontal="center" vertical="center" textRotation="90"/>
    </xf>
    <xf numFmtId="15" fontId="1" fillId="9" borderId="0" xfId="0" applyNumberFormat="1" applyFont="1" applyFill="1" applyAlignment="1" applyProtection="1">
      <alignment horizontal="center"/>
    </xf>
    <xf numFmtId="0" fontId="0" fillId="9" borderId="0" xfId="0" applyFill="1" applyBorder="1" applyAlignment="1" applyProtection="1"/>
    <xf numFmtId="0" fontId="1" fillId="9" borderId="22" xfId="0" applyFont="1" applyFill="1" applyBorder="1" applyAlignment="1" applyProtection="1">
      <alignment horizontal="center"/>
    </xf>
    <xf numFmtId="0" fontId="0" fillId="9" borderId="22" xfId="0" applyFill="1" applyBorder="1" applyAlignment="1" applyProtection="1"/>
    <xf numFmtId="0" fontId="15" fillId="0" borderId="39" xfId="0" applyFont="1" applyBorder="1" applyAlignment="1" applyProtection="1">
      <alignment horizontal="center" vertical="center" textRotation="90"/>
    </xf>
    <xf numFmtId="0" fontId="0" fillId="0" borderId="38" xfId="0" applyBorder="1" applyAlignment="1" applyProtection="1">
      <alignment horizontal="center" vertical="center" textRotation="90"/>
    </xf>
    <xf numFmtId="0" fontId="0" fillId="0" borderId="15" xfId="0" applyBorder="1" applyAlignment="1" applyProtection="1"/>
    <xf numFmtId="0" fontId="15" fillId="3" borderId="39" xfId="0" applyFont="1" applyFill="1" applyBorder="1" applyAlignment="1" applyProtection="1">
      <alignment horizontal="center" vertical="center" textRotation="90"/>
    </xf>
    <xf numFmtId="0" fontId="15" fillId="0" borderId="40" xfId="0" applyFont="1" applyBorder="1" applyAlignment="1" applyProtection="1">
      <alignment horizontal="center" vertical="center" textRotation="89" wrapText="1"/>
    </xf>
    <xf numFmtId="0" fontId="0" fillId="0" borderId="41" xfId="0" applyBorder="1" applyAlignment="1" applyProtection="1">
      <alignment textRotation="89"/>
    </xf>
    <xf numFmtId="0" fontId="0" fillId="0" borderId="42" xfId="0" applyBorder="1" applyAlignment="1" applyProtection="1">
      <alignment textRotation="89"/>
    </xf>
    <xf numFmtId="0" fontId="0" fillId="0" borderId="19" xfId="0" applyBorder="1" applyAlignment="1" applyProtection="1">
      <alignment horizontal="center" vertical="center" textRotation="90"/>
    </xf>
    <xf numFmtId="0" fontId="0" fillId="0" borderId="21" xfId="0" applyBorder="1" applyAlignment="1" applyProtection="1">
      <alignment horizontal="center" vertical="center" textRotation="90"/>
    </xf>
    <xf numFmtId="0" fontId="15" fillId="0" borderId="38" xfId="0" applyFont="1" applyBorder="1" applyAlignment="1" applyProtection="1">
      <alignment horizontal="center" vertical="center" textRotation="90"/>
    </xf>
    <xf numFmtId="0" fontId="15" fillId="0" borderId="60" xfId="0" applyFont="1" applyBorder="1" applyAlignment="1" applyProtection="1">
      <alignment horizontal="center" vertical="center" textRotation="90"/>
    </xf>
    <xf numFmtId="0" fontId="0" fillId="0" borderId="60" xfId="0" applyBorder="1" applyAlignment="1" applyProtection="1">
      <alignment horizontal="center" vertical="center" textRotation="90"/>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47" xfId="0" applyBorder="1" applyAlignment="1">
      <alignment horizontal="center" vertical="center"/>
    </xf>
    <xf numFmtId="0" fontId="0" fillId="0" borderId="16" xfId="0" applyBorder="1" applyAlignment="1">
      <alignment horizontal="center" vertical="center"/>
    </xf>
    <xf numFmtId="9" fontId="0" fillId="0" borderId="0" xfId="1" applyFont="1" applyBorder="1" applyAlignment="1">
      <alignment horizontal="center" vertical="center"/>
    </xf>
    <xf numFmtId="0" fontId="0" fillId="0" borderId="0" xfId="0" applyBorder="1" applyAlignment="1">
      <alignment horizontal="center"/>
    </xf>
    <xf numFmtId="0" fontId="0" fillId="0" borderId="0" xfId="0" applyAlignment="1">
      <alignment wrapText="1"/>
    </xf>
    <xf numFmtId="0" fontId="0" fillId="0" borderId="0" xfId="0" applyBorder="1" applyAlignment="1">
      <alignment horizontal="center" vertical="center"/>
    </xf>
    <xf numFmtId="0" fontId="0" fillId="0" borderId="0" xfId="0" applyAlignment="1">
      <alignment horizontal="center"/>
    </xf>
    <xf numFmtId="0" fontId="0" fillId="0" borderId="0" xfId="0" applyAlignment="1">
      <alignment horizontal="center" vertical="center" textRotation="90"/>
    </xf>
    <xf numFmtId="0" fontId="0" fillId="0" borderId="0" xfId="0" applyAlignment="1">
      <alignment horizontal="center" vertical="center" textRotation="90" wrapText="1"/>
    </xf>
    <xf numFmtId="0" fontId="1" fillId="3" borderId="4" xfId="0" applyFont="1" applyFill="1" applyBorder="1" applyAlignment="1">
      <alignment horizontal="center"/>
    </xf>
    <xf numFmtId="0" fontId="1" fillId="3" borderId="0" xfId="0" applyFont="1" applyFill="1" applyAlignment="1">
      <alignment horizontal="center"/>
    </xf>
    <xf numFmtId="0" fontId="1" fillId="3" borderId="1" xfId="0" applyFont="1" applyFill="1" applyBorder="1" applyAlignment="1">
      <alignment horizontal="center"/>
    </xf>
    <xf numFmtId="0" fontId="1" fillId="0" borderId="1" xfId="0" applyFont="1" applyBorder="1" applyAlignment="1" applyProtection="1">
      <alignment vertical="top" wrapText="1"/>
    </xf>
    <xf numFmtId="0" fontId="0" fillId="0" borderId="1" xfId="0" applyBorder="1" applyAlignment="1" applyProtection="1">
      <alignment vertical="top" wrapText="1"/>
    </xf>
    <xf numFmtId="0" fontId="1" fillId="0" borderId="2" xfId="0" applyFont="1" applyBorder="1" applyAlignment="1" applyProtection="1">
      <alignment wrapText="1"/>
    </xf>
    <xf numFmtId="0" fontId="1" fillId="0" borderId="9" xfId="0" applyFont="1" applyBorder="1" applyAlignment="1" applyProtection="1">
      <alignment wrapText="1"/>
    </xf>
    <xf numFmtId="0" fontId="7"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2">
    <cellStyle name="Normal" xfId="0" builtinId="0"/>
    <cellStyle name="Percent" xfId="1" builtinId="5"/>
  </cellStyles>
  <dxfs count="1">
    <dxf>
      <font>
        <color theme="0" tint="-4.9989318521683403E-2"/>
      </font>
      <fill>
        <patternFill>
          <bgColor theme="9" tint="-0.499984740745262"/>
        </patternFill>
      </fill>
    </dxf>
  </dxfs>
  <tableStyles count="0" defaultTableStyle="TableStyleMedium2" defaultPivotStyle="PivotStyleLight16"/>
  <colors>
    <mruColors>
      <color rgb="FFCC99FF"/>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Miles Restored in all Periods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Summary!$E$5</c:f>
              <c:strCache>
                <c:ptCount val="1"/>
                <c:pt idx="0">
                  <c:v>Near</c:v>
                </c:pt>
              </c:strCache>
            </c:strRef>
          </c:tx>
          <c:spPr>
            <a:solidFill>
              <a:schemeClr val="accent1"/>
            </a:solidFill>
            <a:ln>
              <a:solidFill>
                <a:sysClr val="windowText" lastClr="000000"/>
              </a:solidFill>
            </a:ln>
            <a:effectLst/>
          </c:spPr>
          <c:invertIfNegative val="0"/>
          <c:cat>
            <c:strRef>
              <c:f>Summary!$B$6:$D$14</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Summary!$E$6:$E$14</c:f>
              <c:numCache>
                <c:formatCode>0.0</c:formatCode>
                <c:ptCount val="9"/>
                <c:pt idx="0">
                  <c:v>6.5340000000000007</c:v>
                </c:pt>
                <c:pt idx="1">
                  <c:v>11.4</c:v>
                </c:pt>
                <c:pt idx="2">
                  <c:v>51.8</c:v>
                </c:pt>
                <c:pt idx="3">
                  <c:v>10.199999999999999</c:v>
                </c:pt>
                <c:pt idx="4">
                  <c:v>12.498000000000001</c:v>
                </c:pt>
                <c:pt idx="5">
                  <c:v>0</c:v>
                </c:pt>
                <c:pt idx="6">
                  <c:v>0</c:v>
                </c:pt>
                <c:pt idx="7">
                  <c:v>56.024999999999999</c:v>
                </c:pt>
                <c:pt idx="8">
                  <c:v>86.800000000000011</c:v>
                </c:pt>
              </c:numCache>
            </c:numRef>
          </c:val>
          <c:extLst>
            <c:ext xmlns:c16="http://schemas.microsoft.com/office/drawing/2014/chart" uri="{C3380CC4-5D6E-409C-BE32-E72D297353CC}">
              <c16:uniqueId val="{00000000-0E7F-48E7-8776-3D6D38BAE3CC}"/>
            </c:ext>
          </c:extLst>
        </c:ser>
        <c:ser>
          <c:idx val="1"/>
          <c:order val="1"/>
          <c:tx>
            <c:strRef>
              <c:f>Summary!$F$5</c:f>
              <c:strCache>
                <c:ptCount val="1"/>
                <c:pt idx="0">
                  <c:v>Mid</c:v>
                </c:pt>
              </c:strCache>
            </c:strRef>
          </c:tx>
          <c:spPr>
            <a:solidFill>
              <a:schemeClr val="accent2"/>
            </a:solidFill>
            <a:ln>
              <a:solidFill>
                <a:schemeClr val="tx1"/>
              </a:solidFill>
            </a:ln>
            <a:effectLst/>
          </c:spPr>
          <c:invertIfNegative val="0"/>
          <c:cat>
            <c:strRef>
              <c:f>Summary!$B$6:$D$14</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Summary!$F$6:$F$14</c:f>
              <c:numCache>
                <c:formatCode>0.0</c:formatCode>
                <c:ptCount val="9"/>
                <c:pt idx="0">
                  <c:v>14</c:v>
                </c:pt>
                <c:pt idx="1">
                  <c:v>52.550000000000004</c:v>
                </c:pt>
                <c:pt idx="2">
                  <c:v>51.900000000000006</c:v>
                </c:pt>
                <c:pt idx="3">
                  <c:v>22.1</c:v>
                </c:pt>
                <c:pt idx="4">
                  <c:v>20.158000000000001</c:v>
                </c:pt>
                <c:pt idx="5">
                  <c:v>14.950000000000001</c:v>
                </c:pt>
                <c:pt idx="6">
                  <c:v>1.92</c:v>
                </c:pt>
                <c:pt idx="7">
                  <c:v>19.2</c:v>
                </c:pt>
                <c:pt idx="8">
                  <c:v>1.05</c:v>
                </c:pt>
              </c:numCache>
            </c:numRef>
          </c:val>
          <c:extLst>
            <c:ext xmlns:c16="http://schemas.microsoft.com/office/drawing/2014/chart" uri="{C3380CC4-5D6E-409C-BE32-E72D297353CC}">
              <c16:uniqueId val="{00000001-0E7F-48E7-8776-3D6D38BAE3CC}"/>
            </c:ext>
          </c:extLst>
        </c:ser>
        <c:ser>
          <c:idx val="2"/>
          <c:order val="2"/>
          <c:tx>
            <c:strRef>
              <c:f>Summary!$G$5</c:f>
              <c:strCache>
                <c:ptCount val="1"/>
                <c:pt idx="0">
                  <c:v>Late</c:v>
                </c:pt>
              </c:strCache>
            </c:strRef>
          </c:tx>
          <c:spPr>
            <a:solidFill>
              <a:schemeClr val="accent3"/>
            </a:solidFill>
            <a:ln>
              <a:solidFill>
                <a:sysClr val="windowText" lastClr="000000"/>
              </a:solidFill>
            </a:ln>
            <a:effectLst/>
          </c:spPr>
          <c:invertIfNegative val="0"/>
          <c:cat>
            <c:strRef>
              <c:f>Summary!$B$6:$D$14</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Summary!$G$6:$G$14</c:f>
              <c:numCache>
                <c:formatCode>0.0</c:formatCode>
                <c:ptCount val="9"/>
                <c:pt idx="0">
                  <c:v>0</c:v>
                </c:pt>
                <c:pt idx="1">
                  <c:v>45.975999999999999</c:v>
                </c:pt>
                <c:pt idx="2">
                  <c:v>26.049999999999997</c:v>
                </c:pt>
                <c:pt idx="3">
                  <c:v>0</c:v>
                </c:pt>
                <c:pt idx="4">
                  <c:v>0</c:v>
                </c:pt>
                <c:pt idx="5">
                  <c:v>16</c:v>
                </c:pt>
                <c:pt idx="6">
                  <c:v>20.658000000000001</c:v>
                </c:pt>
                <c:pt idx="7">
                  <c:v>7</c:v>
                </c:pt>
                <c:pt idx="8">
                  <c:v>4.9000000000000004</c:v>
                </c:pt>
              </c:numCache>
            </c:numRef>
          </c:val>
          <c:extLst>
            <c:ext xmlns:c16="http://schemas.microsoft.com/office/drawing/2014/chart" uri="{C3380CC4-5D6E-409C-BE32-E72D297353CC}">
              <c16:uniqueId val="{00000002-0E7F-48E7-8776-3D6D38BAE3CC}"/>
            </c:ext>
          </c:extLst>
        </c:ser>
        <c:dLbls>
          <c:showLegendKey val="0"/>
          <c:showVal val="0"/>
          <c:showCatName val="0"/>
          <c:showSerName val="0"/>
          <c:showPercent val="0"/>
          <c:showBubbleSize val="0"/>
        </c:dLbls>
        <c:gapWidth val="219"/>
        <c:overlap val="-27"/>
        <c:axId val="519175968"/>
        <c:axId val="519174000"/>
      </c:barChart>
      <c:catAx>
        <c:axId val="5191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4000"/>
        <c:crosses val="autoZero"/>
        <c:auto val="1"/>
        <c:lblAlgn val="ctr"/>
        <c:lblOffset val="100"/>
        <c:noMultiLvlLbl val="0"/>
      </c:catAx>
      <c:valAx>
        <c:axId val="51917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GSUs Restored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Summary!$E$19</c:f>
              <c:strCache>
                <c:ptCount val="1"/>
                <c:pt idx="0">
                  <c:v>Near</c:v>
                </c:pt>
              </c:strCache>
            </c:strRef>
          </c:tx>
          <c:spPr>
            <a:solidFill>
              <a:schemeClr val="accent1"/>
            </a:solidFill>
            <a:ln>
              <a:solidFill>
                <a:sysClr val="windowText" lastClr="000000"/>
              </a:solidFill>
            </a:ln>
            <a:effectLst/>
          </c:spPr>
          <c:invertIfNegative val="0"/>
          <c:cat>
            <c:strRef>
              <c:f>Summary!$B$20:$D$28</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Summary!$E$20:$E$28</c:f>
              <c:numCache>
                <c:formatCode>General</c:formatCode>
                <c:ptCount val="9"/>
                <c:pt idx="0">
                  <c:v>1</c:v>
                </c:pt>
                <c:pt idx="1">
                  <c:v>1</c:v>
                </c:pt>
                <c:pt idx="2">
                  <c:v>8</c:v>
                </c:pt>
                <c:pt idx="3">
                  <c:v>1</c:v>
                </c:pt>
                <c:pt idx="4">
                  <c:v>2</c:v>
                </c:pt>
                <c:pt idx="5">
                  <c:v>0</c:v>
                </c:pt>
                <c:pt idx="6">
                  <c:v>0</c:v>
                </c:pt>
                <c:pt idx="7">
                  <c:v>4</c:v>
                </c:pt>
                <c:pt idx="8">
                  <c:v>16</c:v>
                </c:pt>
              </c:numCache>
            </c:numRef>
          </c:val>
          <c:extLst>
            <c:ext xmlns:c16="http://schemas.microsoft.com/office/drawing/2014/chart" uri="{C3380CC4-5D6E-409C-BE32-E72D297353CC}">
              <c16:uniqueId val="{00000000-D391-4CE4-AC0C-B167D5A77F77}"/>
            </c:ext>
          </c:extLst>
        </c:ser>
        <c:ser>
          <c:idx val="1"/>
          <c:order val="1"/>
          <c:tx>
            <c:strRef>
              <c:f>Summary!$F$19</c:f>
              <c:strCache>
                <c:ptCount val="1"/>
                <c:pt idx="0">
                  <c:v>Mid</c:v>
                </c:pt>
              </c:strCache>
            </c:strRef>
          </c:tx>
          <c:spPr>
            <a:solidFill>
              <a:schemeClr val="accent2"/>
            </a:solidFill>
            <a:ln>
              <a:solidFill>
                <a:sysClr val="windowText" lastClr="000000"/>
              </a:solidFill>
            </a:ln>
            <a:effectLst/>
          </c:spPr>
          <c:invertIfNegative val="0"/>
          <c:cat>
            <c:strRef>
              <c:f>Summary!$B$20:$D$28</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Summary!$F$20:$F$28</c:f>
              <c:numCache>
                <c:formatCode>General</c:formatCode>
                <c:ptCount val="9"/>
                <c:pt idx="0">
                  <c:v>1</c:v>
                </c:pt>
                <c:pt idx="1">
                  <c:v>6</c:v>
                </c:pt>
                <c:pt idx="2">
                  <c:v>6</c:v>
                </c:pt>
                <c:pt idx="3">
                  <c:v>3</c:v>
                </c:pt>
                <c:pt idx="4">
                  <c:v>5</c:v>
                </c:pt>
                <c:pt idx="5">
                  <c:v>2</c:v>
                </c:pt>
                <c:pt idx="6">
                  <c:v>1</c:v>
                </c:pt>
                <c:pt idx="7">
                  <c:v>3</c:v>
                </c:pt>
                <c:pt idx="8">
                  <c:v>1</c:v>
                </c:pt>
              </c:numCache>
            </c:numRef>
          </c:val>
          <c:extLst>
            <c:ext xmlns:c16="http://schemas.microsoft.com/office/drawing/2014/chart" uri="{C3380CC4-5D6E-409C-BE32-E72D297353CC}">
              <c16:uniqueId val="{00000001-D391-4CE4-AC0C-B167D5A77F77}"/>
            </c:ext>
          </c:extLst>
        </c:ser>
        <c:ser>
          <c:idx val="2"/>
          <c:order val="2"/>
          <c:tx>
            <c:strRef>
              <c:f>Summary!$G$19</c:f>
              <c:strCache>
                <c:ptCount val="1"/>
                <c:pt idx="0">
                  <c:v>Late</c:v>
                </c:pt>
              </c:strCache>
            </c:strRef>
          </c:tx>
          <c:spPr>
            <a:solidFill>
              <a:schemeClr val="accent3"/>
            </a:solidFill>
            <a:ln>
              <a:solidFill>
                <a:sysClr val="windowText" lastClr="000000"/>
              </a:solidFill>
            </a:ln>
            <a:effectLst/>
          </c:spPr>
          <c:invertIfNegative val="0"/>
          <c:cat>
            <c:strRef>
              <c:f>Summary!$B$20:$D$28</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Summary!$G$20:$G$28</c:f>
              <c:numCache>
                <c:formatCode>General</c:formatCode>
                <c:ptCount val="9"/>
                <c:pt idx="0">
                  <c:v>0</c:v>
                </c:pt>
                <c:pt idx="1">
                  <c:v>6</c:v>
                </c:pt>
                <c:pt idx="2">
                  <c:v>7</c:v>
                </c:pt>
                <c:pt idx="3">
                  <c:v>0</c:v>
                </c:pt>
                <c:pt idx="4">
                  <c:v>0</c:v>
                </c:pt>
                <c:pt idx="5">
                  <c:v>4</c:v>
                </c:pt>
                <c:pt idx="6">
                  <c:v>5</c:v>
                </c:pt>
                <c:pt idx="7">
                  <c:v>1</c:v>
                </c:pt>
                <c:pt idx="8">
                  <c:v>1</c:v>
                </c:pt>
              </c:numCache>
            </c:numRef>
          </c:val>
          <c:extLst>
            <c:ext xmlns:c16="http://schemas.microsoft.com/office/drawing/2014/chart" uri="{C3380CC4-5D6E-409C-BE32-E72D297353CC}">
              <c16:uniqueId val="{00000002-D391-4CE4-AC0C-B167D5A77F77}"/>
            </c:ext>
          </c:extLst>
        </c:ser>
        <c:dLbls>
          <c:showLegendKey val="0"/>
          <c:showVal val="0"/>
          <c:showCatName val="0"/>
          <c:showSerName val="0"/>
          <c:showPercent val="0"/>
          <c:showBubbleSize val="0"/>
        </c:dLbls>
        <c:gapWidth val="219"/>
        <c:overlap val="-27"/>
        <c:axId val="490071312"/>
        <c:axId val="490071640"/>
      </c:barChart>
      <c:catAx>
        <c:axId val="49007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071640"/>
        <c:crosses val="autoZero"/>
        <c:auto val="1"/>
        <c:lblAlgn val="ctr"/>
        <c:lblOffset val="100"/>
        <c:noMultiLvlLbl val="0"/>
      </c:catAx>
      <c:valAx>
        <c:axId val="490071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GSUs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07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Spring Chinook Restoration</a:t>
            </a:r>
          </a:p>
        </c:rich>
      </c:tx>
      <c:overlay val="0"/>
      <c:spPr>
        <a:noFill/>
        <a:ln>
          <a:noFill/>
        </a:ln>
        <a:effectLst/>
      </c:spPr>
    </c:title>
    <c:autoTitleDeleted val="0"/>
    <c:plotArea>
      <c:layout/>
      <c:barChart>
        <c:barDir val="col"/>
        <c:grouping val="clustered"/>
        <c:varyColors val="0"/>
        <c:ser>
          <c:idx val="0"/>
          <c:order val="0"/>
          <c:tx>
            <c:strRef>
              <c:f>Summary!$O$35</c:f>
              <c:strCache>
                <c:ptCount val="1"/>
                <c:pt idx="0">
                  <c:v>Near</c:v>
                </c:pt>
              </c:strCache>
            </c:strRef>
          </c:tx>
          <c:spPr>
            <a:solidFill>
              <a:schemeClr val="accent1"/>
            </a:solidFill>
            <a:ln>
              <a:solidFill>
                <a:sysClr val="windowText" lastClr="000000"/>
              </a:solidFill>
            </a:ln>
            <a:effectLst/>
          </c:spPr>
          <c:invertIfNegative val="0"/>
          <c:cat>
            <c:strRef>
              <c:f>Summary!$L$36:$L$44</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Summary!$O$36:$O$44</c:f>
              <c:numCache>
                <c:formatCode>0.0</c:formatCode>
                <c:ptCount val="9"/>
                <c:pt idx="0">
                  <c:v>0</c:v>
                </c:pt>
                <c:pt idx="1">
                  <c:v>0</c:v>
                </c:pt>
                <c:pt idx="2">
                  <c:v>0</c:v>
                </c:pt>
                <c:pt idx="3">
                  <c:v>0</c:v>
                </c:pt>
                <c:pt idx="4">
                  <c:v>0</c:v>
                </c:pt>
                <c:pt idx="5">
                  <c:v>0</c:v>
                </c:pt>
                <c:pt idx="6">
                  <c:v>0</c:v>
                </c:pt>
                <c:pt idx="7">
                  <c:v>56</c:v>
                </c:pt>
                <c:pt idx="8">
                  <c:v>61.6</c:v>
                </c:pt>
              </c:numCache>
            </c:numRef>
          </c:val>
          <c:extLst>
            <c:ext xmlns:c16="http://schemas.microsoft.com/office/drawing/2014/chart" uri="{C3380CC4-5D6E-409C-BE32-E72D297353CC}">
              <c16:uniqueId val="{00000007-9CF0-4187-ABF7-F3E2C23E2D53}"/>
            </c:ext>
          </c:extLst>
        </c:ser>
        <c:ser>
          <c:idx val="1"/>
          <c:order val="1"/>
          <c:tx>
            <c:strRef>
              <c:f>Summary!$P$35</c:f>
              <c:strCache>
                <c:ptCount val="1"/>
                <c:pt idx="0">
                  <c:v>Mid</c:v>
                </c:pt>
              </c:strCache>
            </c:strRef>
          </c:tx>
          <c:spPr>
            <a:solidFill>
              <a:schemeClr val="accent2"/>
            </a:solidFill>
            <a:ln>
              <a:solidFill>
                <a:schemeClr val="tx1"/>
              </a:solidFill>
            </a:ln>
            <a:effectLst/>
          </c:spPr>
          <c:invertIfNegative val="0"/>
          <c:cat>
            <c:strRef>
              <c:f>Summary!$L$36:$L$44</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Summary!$P$36:$P$44</c:f>
              <c:numCache>
                <c:formatCode>0.0</c:formatCode>
                <c:ptCount val="9"/>
                <c:pt idx="0">
                  <c:v>0</c:v>
                </c:pt>
                <c:pt idx="1">
                  <c:v>0</c:v>
                </c:pt>
                <c:pt idx="2">
                  <c:v>0</c:v>
                </c:pt>
                <c:pt idx="3">
                  <c:v>0</c:v>
                </c:pt>
                <c:pt idx="4">
                  <c:v>0</c:v>
                </c:pt>
                <c:pt idx="5">
                  <c:v>0</c:v>
                </c:pt>
                <c:pt idx="6">
                  <c:v>0</c:v>
                </c:pt>
                <c:pt idx="7">
                  <c:v>0</c:v>
                </c:pt>
                <c:pt idx="8">
                  <c:v>1.9</c:v>
                </c:pt>
              </c:numCache>
            </c:numRef>
          </c:val>
          <c:extLst>
            <c:ext xmlns:c16="http://schemas.microsoft.com/office/drawing/2014/chart" uri="{C3380CC4-5D6E-409C-BE32-E72D297353CC}">
              <c16:uniqueId val="{00000009-9CF0-4187-ABF7-F3E2C23E2D53}"/>
            </c:ext>
          </c:extLst>
        </c:ser>
        <c:ser>
          <c:idx val="2"/>
          <c:order val="2"/>
          <c:tx>
            <c:strRef>
              <c:f>Summary!$Q$35</c:f>
              <c:strCache>
                <c:ptCount val="1"/>
                <c:pt idx="0">
                  <c:v>Late</c:v>
                </c:pt>
              </c:strCache>
            </c:strRef>
          </c:tx>
          <c:spPr>
            <a:solidFill>
              <a:schemeClr val="accent3"/>
            </a:solidFill>
            <a:ln>
              <a:solidFill>
                <a:sysClr val="windowText" lastClr="000000"/>
              </a:solidFill>
            </a:ln>
            <a:effectLst/>
          </c:spPr>
          <c:invertIfNegative val="0"/>
          <c:cat>
            <c:strRef>
              <c:f>Summary!$L$36:$L$44</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Summary!$Q$36:$Q$44</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B-9CF0-4187-ABF7-F3E2C23E2D53}"/>
            </c:ext>
          </c:extLst>
        </c:ser>
        <c:dLbls>
          <c:showLegendKey val="0"/>
          <c:showVal val="0"/>
          <c:showCatName val="0"/>
          <c:showSerName val="0"/>
          <c:showPercent val="0"/>
          <c:showBubbleSize val="0"/>
        </c:dLbls>
        <c:gapWidth val="219"/>
        <c:overlap val="-27"/>
        <c:axId val="519175968"/>
        <c:axId val="519174000"/>
      </c:barChart>
      <c:catAx>
        <c:axId val="5191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4000"/>
        <c:crosses val="autoZero"/>
        <c:auto val="1"/>
        <c:lblAlgn val="ctr"/>
        <c:lblOffset val="100"/>
        <c:noMultiLvlLbl val="0"/>
      </c:catAx>
      <c:valAx>
        <c:axId val="51917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596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High Priority Core Habitats</a:t>
            </a:r>
          </a:p>
        </c:rich>
      </c:tx>
      <c:overlay val="0"/>
      <c:spPr>
        <a:noFill/>
        <a:ln>
          <a:noFill/>
        </a:ln>
        <a:effectLst/>
      </c:spPr>
    </c:title>
    <c:autoTitleDeleted val="0"/>
    <c:plotArea>
      <c:layout/>
      <c:barChart>
        <c:barDir val="col"/>
        <c:grouping val="clustered"/>
        <c:varyColors val="0"/>
        <c:ser>
          <c:idx val="0"/>
          <c:order val="0"/>
          <c:tx>
            <c:strRef>
              <c:f>Summary!$O$48</c:f>
              <c:strCache>
                <c:ptCount val="1"/>
                <c:pt idx="0">
                  <c:v>Near</c:v>
                </c:pt>
              </c:strCache>
            </c:strRef>
          </c:tx>
          <c:spPr>
            <a:solidFill>
              <a:schemeClr val="accent1"/>
            </a:solidFill>
            <a:ln>
              <a:solidFill>
                <a:sysClr val="windowText" lastClr="000000"/>
              </a:solidFill>
            </a:ln>
            <a:effectLst/>
          </c:spPr>
          <c:invertIfNegative val="0"/>
          <c:cat>
            <c:strRef>
              <c:f>Summary!$L$49:$L$57</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Summary!$O$49:$O$57</c:f>
              <c:numCache>
                <c:formatCode>0.0</c:formatCode>
                <c:ptCount val="9"/>
                <c:pt idx="1">
                  <c:v>11.4</c:v>
                </c:pt>
                <c:pt idx="2">
                  <c:v>27.7</c:v>
                </c:pt>
                <c:pt idx="3">
                  <c:v>10.199999999999999</c:v>
                </c:pt>
                <c:pt idx="4">
                  <c:v>12.5</c:v>
                </c:pt>
                <c:pt idx="8">
                  <c:v>14.7</c:v>
                </c:pt>
              </c:numCache>
            </c:numRef>
          </c:val>
          <c:extLst>
            <c:ext xmlns:c16="http://schemas.microsoft.com/office/drawing/2014/chart" uri="{C3380CC4-5D6E-409C-BE32-E72D297353CC}">
              <c16:uniqueId val="{00000013-E7B4-4DEC-BCAA-CCDEEA5E30F2}"/>
            </c:ext>
          </c:extLst>
        </c:ser>
        <c:ser>
          <c:idx val="1"/>
          <c:order val="1"/>
          <c:tx>
            <c:strRef>
              <c:f>Summary!$P$48</c:f>
              <c:strCache>
                <c:ptCount val="1"/>
                <c:pt idx="0">
                  <c:v>Mid</c:v>
                </c:pt>
              </c:strCache>
            </c:strRef>
          </c:tx>
          <c:spPr>
            <a:solidFill>
              <a:schemeClr val="accent2"/>
            </a:solidFill>
            <a:ln>
              <a:solidFill>
                <a:schemeClr val="tx1"/>
              </a:solidFill>
            </a:ln>
            <a:effectLst/>
          </c:spPr>
          <c:invertIfNegative val="0"/>
          <c:cat>
            <c:strRef>
              <c:f>Summary!$L$49:$L$57</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Summary!$P$49:$P$57</c:f>
              <c:numCache>
                <c:formatCode>0.0</c:formatCode>
                <c:ptCount val="9"/>
                <c:pt idx="1">
                  <c:v>38.700000000000003</c:v>
                </c:pt>
                <c:pt idx="2">
                  <c:v>21.9</c:v>
                </c:pt>
                <c:pt idx="3">
                  <c:v>22.1</c:v>
                </c:pt>
                <c:pt idx="4">
                  <c:v>15.3</c:v>
                </c:pt>
                <c:pt idx="5">
                  <c:v>15</c:v>
                </c:pt>
                <c:pt idx="7">
                  <c:v>13.2</c:v>
                </c:pt>
                <c:pt idx="8">
                  <c:v>1.1000000000000001</c:v>
                </c:pt>
              </c:numCache>
            </c:numRef>
          </c:val>
          <c:extLst>
            <c:ext xmlns:c16="http://schemas.microsoft.com/office/drawing/2014/chart" uri="{C3380CC4-5D6E-409C-BE32-E72D297353CC}">
              <c16:uniqueId val="{00000015-E7B4-4DEC-BCAA-CCDEEA5E30F2}"/>
            </c:ext>
          </c:extLst>
        </c:ser>
        <c:ser>
          <c:idx val="2"/>
          <c:order val="2"/>
          <c:tx>
            <c:strRef>
              <c:f>Summary!$Q$48</c:f>
              <c:strCache>
                <c:ptCount val="1"/>
                <c:pt idx="0">
                  <c:v>Late</c:v>
                </c:pt>
              </c:strCache>
            </c:strRef>
          </c:tx>
          <c:spPr>
            <a:solidFill>
              <a:schemeClr val="accent3"/>
            </a:solidFill>
            <a:ln>
              <a:solidFill>
                <a:sysClr val="windowText" lastClr="000000"/>
              </a:solidFill>
            </a:ln>
            <a:effectLst/>
          </c:spPr>
          <c:invertIfNegative val="0"/>
          <c:cat>
            <c:strRef>
              <c:f>Summary!$L$49:$L$57</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Summary!$Q$49:$Q$57</c:f>
              <c:numCache>
                <c:formatCode>0.0</c:formatCode>
                <c:ptCount val="9"/>
              </c:numCache>
            </c:numRef>
          </c:val>
          <c:extLst>
            <c:ext xmlns:c16="http://schemas.microsoft.com/office/drawing/2014/chart" uri="{C3380CC4-5D6E-409C-BE32-E72D297353CC}">
              <c16:uniqueId val="{00000017-E7B4-4DEC-BCAA-CCDEEA5E30F2}"/>
            </c:ext>
          </c:extLst>
        </c:ser>
        <c:dLbls>
          <c:showLegendKey val="0"/>
          <c:showVal val="0"/>
          <c:showCatName val="0"/>
          <c:showSerName val="0"/>
          <c:showPercent val="0"/>
          <c:showBubbleSize val="0"/>
        </c:dLbls>
        <c:gapWidth val="219"/>
        <c:overlap val="-27"/>
        <c:axId val="519175968"/>
        <c:axId val="519174000"/>
      </c:barChart>
      <c:catAx>
        <c:axId val="5191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4000"/>
        <c:crosses val="autoZero"/>
        <c:auto val="1"/>
        <c:lblAlgn val="ctr"/>
        <c:lblOffset val="100"/>
        <c:noMultiLvlLbl val="0"/>
      </c:catAx>
      <c:valAx>
        <c:axId val="51917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596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Additional Core Habitats </a:t>
            </a:r>
          </a:p>
        </c:rich>
      </c:tx>
      <c:overlay val="0"/>
      <c:spPr>
        <a:noFill/>
        <a:ln>
          <a:noFill/>
        </a:ln>
        <a:effectLst/>
      </c:spPr>
    </c:title>
    <c:autoTitleDeleted val="0"/>
    <c:plotArea>
      <c:layout/>
      <c:barChart>
        <c:barDir val="col"/>
        <c:grouping val="clustered"/>
        <c:varyColors val="0"/>
        <c:ser>
          <c:idx val="0"/>
          <c:order val="0"/>
          <c:tx>
            <c:strRef>
              <c:f>Summary!$O$61</c:f>
              <c:strCache>
                <c:ptCount val="1"/>
                <c:pt idx="0">
                  <c:v>Near</c:v>
                </c:pt>
              </c:strCache>
            </c:strRef>
          </c:tx>
          <c:spPr>
            <a:solidFill>
              <a:schemeClr val="accent1"/>
            </a:solidFill>
            <a:ln>
              <a:solidFill>
                <a:sysClr val="windowText" lastClr="000000"/>
              </a:solidFill>
            </a:ln>
            <a:effectLst/>
          </c:spPr>
          <c:invertIfNegative val="0"/>
          <c:cat>
            <c:strRef>
              <c:f>Summary!$L$62:$L$70</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Summary!$O$62:$O$70</c:f>
              <c:numCache>
                <c:formatCode>0.0</c:formatCode>
                <c:ptCount val="9"/>
              </c:numCache>
            </c:numRef>
          </c:val>
          <c:extLst>
            <c:ext xmlns:c16="http://schemas.microsoft.com/office/drawing/2014/chart" uri="{C3380CC4-5D6E-409C-BE32-E72D297353CC}">
              <c16:uniqueId val="{0000001B-A61E-426A-82E3-B1D2B7B3606D}"/>
            </c:ext>
          </c:extLst>
        </c:ser>
        <c:ser>
          <c:idx val="1"/>
          <c:order val="1"/>
          <c:tx>
            <c:strRef>
              <c:f>Summary!$P$61</c:f>
              <c:strCache>
                <c:ptCount val="1"/>
                <c:pt idx="0">
                  <c:v>Mid</c:v>
                </c:pt>
              </c:strCache>
            </c:strRef>
          </c:tx>
          <c:spPr>
            <a:solidFill>
              <a:schemeClr val="accent2"/>
            </a:solidFill>
            <a:ln>
              <a:solidFill>
                <a:schemeClr val="tx1"/>
              </a:solidFill>
            </a:ln>
            <a:effectLst/>
          </c:spPr>
          <c:invertIfNegative val="0"/>
          <c:cat>
            <c:strRef>
              <c:f>Summary!$L$62:$L$70</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Summary!$P$62:$P$70</c:f>
              <c:numCache>
                <c:formatCode>0.0</c:formatCode>
                <c:ptCount val="9"/>
                <c:pt idx="0">
                  <c:v>14</c:v>
                </c:pt>
                <c:pt idx="1">
                  <c:v>8.1</c:v>
                </c:pt>
                <c:pt idx="2">
                  <c:v>30</c:v>
                </c:pt>
                <c:pt idx="4">
                  <c:v>4.9000000000000004</c:v>
                </c:pt>
                <c:pt idx="7">
                  <c:v>6</c:v>
                </c:pt>
              </c:numCache>
            </c:numRef>
          </c:val>
          <c:extLst>
            <c:ext xmlns:c16="http://schemas.microsoft.com/office/drawing/2014/chart" uri="{C3380CC4-5D6E-409C-BE32-E72D297353CC}">
              <c16:uniqueId val="{0000001D-A61E-426A-82E3-B1D2B7B3606D}"/>
            </c:ext>
          </c:extLst>
        </c:ser>
        <c:ser>
          <c:idx val="2"/>
          <c:order val="2"/>
          <c:tx>
            <c:strRef>
              <c:f>Summary!$Q$61</c:f>
              <c:strCache>
                <c:ptCount val="1"/>
                <c:pt idx="0">
                  <c:v>Late</c:v>
                </c:pt>
              </c:strCache>
            </c:strRef>
          </c:tx>
          <c:spPr>
            <a:solidFill>
              <a:schemeClr val="accent3"/>
            </a:solidFill>
            <a:ln>
              <a:solidFill>
                <a:sysClr val="windowText" lastClr="000000"/>
              </a:solidFill>
            </a:ln>
            <a:effectLst/>
          </c:spPr>
          <c:invertIfNegative val="0"/>
          <c:cat>
            <c:strRef>
              <c:f>Summary!$L$62:$L$70</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Summary!$Q$62:$Q$70</c:f>
              <c:numCache>
                <c:formatCode>0.0</c:formatCode>
                <c:ptCount val="9"/>
                <c:pt idx="1">
                  <c:v>39.1</c:v>
                </c:pt>
                <c:pt idx="2">
                  <c:v>20.9</c:v>
                </c:pt>
                <c:pt idx="5">
                  <c:v>16</c:v>
                </c:pt>
                <c:pt idx="6">
                  <c:v>20.7</c:v>
                </c:pt>
                <c:pt idx="7">
                  <c:v>7</c:v>
                </c:pt>
                <c:pt idx="8">
                  <c:v>4.9000000000000004</c:v>
                </c:pt>
              </c:numCache>
            </c:numRef>
          </c:val>
          <c:extLst>
            <c:ext xmlns:c16="http://schemas.microsoft.com/office/drawing/2014/chart" uri="{C3380CC4-5D6E-409C-BE32-E72D297353CC}">
              <c16:uniqueId val="{0000001F-A61E-426A-82E3-B1D2B7B3606D}"/>
            </c:ext>
          </c:extLst>
        </c:ser>
        <c:dLbls>
          <c:showLegendKey val="0"/>
          <c:showVal val="0"/>
          <c:showCatName val="0"/>
          <c:showSerName val="0"/>
          <c:showPercent val="0"/>
          <c:showBubbleSize val="0"/>
        </c:dLbls>
        <c:gapWidth val="219"/>
        <c:overlap val="-27"/>
        <c:axId val="519175968"/>
        <c:axId val="519174000"/>
      </c:barChart>
      <c:catAx>
        <c:axId val="5191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4000"/>
        <c:crosses val="autoZero"/>
        <c:auto val="1"/>
        <c:lblAlgn val="ctr"/>
        <c:lblOffset val="100"/>
        <c:noMultiLvlLbl val="0"/>
      </c:catAx>
      <c:valAx>
        <c:axId val="51917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596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Uniques At-Risk Habitats</a:t>
            </a:r>
          </a:p>
        </c:rich>
      </c:tx>
      <c:overlay val="0"/>
      <c:spPr>
        <a:noFill/>
        <a:ln>
          <a:noFill/>
        </a:ln>
        <a:effectLst/>
      </c:spPr>
    </c:title>
    <c:autoTitleDeleted val="0"/>
    <c:plotArea>
      <c:layout/>
      <c:barChart>
        <c:barDir val="col"/>
        <c:grouping val="clustered"/>
        <c:varyColors val="0"/>
        <c:ser>
          <c:idx val="0"/>
          <c:order val="0"/>
          <c:tx>
            <c:strRef>
              <c:f>Summary!$O$74</c:f>
              <c:strCache>
                <c:ptCount val="1"/>
                <c:pt idx="0">
                  <c:v>Near</c:v>
                </c:pt>
              </c:strCache>
            </c:strRef>
          </c:tx>
          <c:spPr>
            <a:solidFill>
              <a:schemeClr val="accent1"/>
            </a:solidFill>
            <a:ln>
              <a:solidFill>
                <a:sysClr val="windowText" lastClr="000000"/>
              </a:solidFill>
            </a:ln>
            <a:effectLst/>
          </c:spPr>
          <c:invertIfNegative val="0"/>
          <c:cat>
            <c:strRef>
              <c:f>Summary!$L$75:$L$83</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Summary!$O$75:$O$83</c:f>
              <c:numCache>
                <c:formatCode>0.0</c:formatCode>
                <c:ptCount val="9"/>
                <c:pt idx="0">
                  <c:v>6.5</c:v>
                </c:pt>
                <c:pt idx="1">
                  <c:v>0</c:v>
                </c:pt>
                <c:pt idx="2">
                  <c:v>24.1</c:v>
                </c:pt>
                <c:pt idx="3">
                  <c:v>0</c:v>
                </c:pt>
                <c:pt idx="4">
                  <c:v>0</c:v>
                </c:pt>
                <c:pt idx="5">
                  <c:v>0</c:v>
                </c:pt>
                <c:pt idx="6">
                  <c:v>0</c:v>
                </c:pt>
                <c:pt idx="7">
                  <c:v>0</c:v>
                </c:pt>
                <c:pt idx="8">
                  <c:v>0</c:v>
                </c:pt>
              </c:numCache>
            </c:numRef>
          </c:val>
          <c:extLst>
            <c:ext xmlns:c16="http://schemas.microsoft.com/office/drawing/2014/chart" uri="{C3380CC4-5D6E-409C-BE32-E72D297353CC}">
              <c16:uniqueId val="{0000001B-9860-4B0D-807F-51D55DFE016F}"/>
            </c:ext>
          </c:extLst>
        </c:ser>
        <c:ser>
          <c:idx val="1"/>
          <c:order val="1"/>
          <c:tx>
            <c:strRef>
              <c:f>Summary!$P$74</c:f>
              <c:strCache>
                <c:ptCount val="1"/>
                <c:pt idx="0">
                  <c:v>Mid</c:v>
                </c:pt>
              </c:strCache>
            </c:strRef>
          </c:tx>
          <c:spPr>
            <a:solidFill>
              <a:schemeClr val="accent2"/>
            </a:solidFill>
            <a:ln>
              <a:solidFill>
                <a:schemeClr val="tx1"/>
              </a:solidFill>
            </a:ln>
            <a:effectLst/>
          </c:spPr>
          <c:invertIfNegative val="0"/>
          <c:cat>
            <c:strRef>
              <c:f>Summary!$L$75:$L$83</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Summary!$P$75:$P$83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9860-4B0D-807F-51D55DFE016F}"/>
            </c:ext>
          </c:extLst>
        </c:ser>
        <c:ser>
          <c:idx val="2"/>
          <c:order val="2"/>
          <c:tx>
            <c:strRef>
              <c:f>Summary!$Q$74</c:f>
              <c:strCache>
                <c:ptCount val="1"/>
                <c:pt idx="0">
                  <c:v>Late</c:v>
                </c:pt>
              </c:strCache>
            </c:strRef>
          </c:tx>
          <c:spPr>
            <a:solidFill>
              <a:schemeClr val="accent3"/>
            </a:solidFill>
            <a:ln>
              <a:solidFill>
                <a:sysClr val="windowText" lastClr="000000"/>
              </a:solidFill>
            </a:ln>
            <a:effectLst/>
          </c:spPr>
          <c:invertIfNegative val="0"/>
          <c:cat>
            <c:strRef>
              <c:f>Summary!$L$75:$L$83</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Summary!$Q$75:$Q$83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F-9860-4B0D-807F-51D55DFE016F}"/>
            </c:ext>
          </c:extLst>
        </c:ser>
        <c:dLbls>
          <c:showLegendKey val="0"/>
          <c:showVal val="0"/>
          <c:showCatName val="0"/>
          <c:showSerName val="0"/>
          <c:showPercent val="0"/>
          <c:showBubbleSize val="0"/>
        </c:dLbls>
        <c:gapWidth val="219"/>
        <c:overlap val="-27"/>
        <c:axId val="519175968"/>
        <c:axId val="519174000"/>
      </c:barChart>
      <c:catAx>
        <c:axId val="5191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4000"/>
        <c:crosses val="autoZero"/>
        <c:auto val="1"/>
        <c:lblAlgn val="ctr"/>
        <c:lblOffset val="100"/>
        <c:noMultiLvlLbl val="0"/>
      </c:catAx>
      <c:valAx>
        <c:axId val="51917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596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Riparian Restoration </a:t>
            </a:r>
          </a:p>
        </c:rich>
      </c:tx>
      <c:overlay val="0"/>
      <c:spPr>
        <a:noFill/>
        <a:ln>
          <a:noFill/>
        </a:ln>
        <a:effectLst/>
      </c:spPr>
    </c:title>
    <c:autoTitleDeleted val="0"/>
    <c:plotArea>
      <c:layout/>
      <c:barChart>
        <c:barDir val="col"/>
        <c:grouping val="clustered"/>
        <c:varyColors val="0"/>
        <c:ser>
          <c:idx val="0"/>
          <c:order val="0"/>
          <c:tx>
            <c:strRef>
              <c:f>Summary!$O$87</c:f>
              <c:strCache>
                <c:ptCount val="1"/>
                <c:pt idx="0">
                  <c:v>Near</c:v>
                </c:pt>
              </c:strCache>
            </c:strRef>
          </c:tx>
          <c:spPr>
            <a:solidFill>
              <a:schemeClr val="accent1"/>
            </a:solidFill>
            <a:ln>
              <a:solidFill>
                <a:sysClr val="windowText" lastClr="000000"/>
              </a:solidFill>
            </a:ln>
            <a:effectLst/>
          </c:spPr>
          <c:invertIfNegative val="0"/>
          <c:cat>
            <c:strRef>
              <c:f>Summary!$L$88:$L$96</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Summary!$O$88:$O$96</c:f>
              <c:numCache>
                <c:formatCode>0.0</c:formatCode>
                <c:ptCount val="9"/>
                <c:pt idx="0">
                  <c:v>6.5</c:v>
                </c:pt>
                <c:pt idx="1">
                  <c:v>11.4</c:v>
                </c:pt>
                <c:pt idx="2">
                  <c:v>9</c:v>
                </c:pt>
                <c:pt idx="4">
                  <c:v>12.5</c:v>
                </c:pt>
                <c:pt idx="7">
                  <c:v>56</c:v>
                </c:pt>
                <c:pt idx="8">
                  <c:v>23.8</c:v>
                </c:pt>
              </c:numCache>
            </c:numRef>
          </c:val>
          <c:extLst>
            <c:ext xmlns:c16="http://schemas.microsoft.com/office/drawing/2014/chart" uri="{C3380CC4-5D6E-409C-BE32-E72D297353CC}">
              <c16:uniqueId val="{0000001B-9497-4014-BEF3-0CC9F24DF2B9}"/>
            </c:ext>
          </c:extLst>
        </c:ser>
        <c:ser>
          <c:idx val="1"/>
          <c:order val="1"/>
          <c:tx>
            <c:strRef>
              <c:f>Summary!$P$87</c:f>
              <c:strCache>
                <c:ptCount val="1"/>
                <c:pt idx="0">
                  <c:v>Mid</c:v>
                </c:pt>
              </c:strCache>
            </c:strRef>
          </c:tx>
          <c:spPr>
            <a:solidFill>
              <a:schemeClr val="accent2"/>
            </a:solidFill>
            <a:ln>
              <a:solidFill>
                <a:schemeClr val="tx1"/>
              </a:solidFill>
            </a:ln>
            <a:effectLst/>
          </c:spPr>
          <c:invertIfNegative val="0"/>
          <c:cat>
            <c:strRef>
              <c:f>Summary!$L$88:$L$96</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Summary!$P$88:$P$96</c:f>
              <c:numCache>
                <c:formatCode>0.0</c:formatCode>
                <c:ptCount val="9"/>
                <c:pt idx="1">
                  <c:v>32.799999999999997</c:v>
                </c:pt>
                <c:pt idx="2">
                  <c:v>30</c:v>
                </c:pt>
                <c:pt idx="4">
                  <c:v>15</c:v>
                </c:pt>
              </c:numCache>
            </c:numRef>
          </c:val>
          <c:extLst>
            <c:ext xmlns:c16="http://schemas.microsoft.com/office/drawing/2014/chart" uri="{C3380CC4-5D6E-409C-BE32-E72D297353CC}">
              <c16:uniqueId val="{0000001D-9497-4014-BEF3-0CC9F24DF2B9}"/>
            </c:ext>
          </c:extLst>
        </c:ser>
        <c:ser>
          <c:idx val="2"/>
          <c:order val="2"/>
          <c:tx>
            <c:strRef>
              <c:f>Summary!$Q$87</c:f>
              <c:strCache>
                <c:ptCount val="1"/>
                <c:pt idx="0">
                  <c:v>Late</c:v>
                </c:pt>
              </c:strCache>
            </c:strRef>
          </c:tx>
          <c:spPr>
            <a:solidFill>
              <a:schemeClr val="accent3"/>
            </a:solidFill>
            <a:ln>
              <a:solidFill>
                <a:sysClr val="windowText" lastClr="000000"/>
              </a:solidFill>
            </a:ln>
            <a:effectLst/>
          </c:spPr>
          <c:invertIfNegative val="0"/>
          <c:cat>
            <c:strRef>
              <c:f>Summary!$L$88:$L$96</c:f>
              <c:strCache>
                <c:ptCount val="9"/>
                <c:pt idx="0">
                  <c:v>Estuary</c:v>
                </c:pt>
                <c:pt idx="1">
                  <c:v>Grays Harbor</c:v>
                </c:pt>
                <c:pt idx="2">
                  <c:v>Olympic Mts</c:v>
                </c:pt>
                <c:pt idx="3">
                  <c:v>Black Hills</c:v>
                </c:pt>
                <c:pt idx="4">
                  <c:v>Black River</c:v>
                </c:pt>
                <c:pt idx="5">
                  <c:v>Central Lowlands</c:v>
                </c:pt>
                <c:pt idx="6">
                  <c:v>Chehalis River</c:v>
                </c:pt>
                <c:pt idx="7">
                  <c:v>Cascade Mts</c:v>
                </c:pt>
                <c:pt idx="8">
                  <c:v>Willapa Hills</c:v>
                </c:pt>
              </c:strCache>
            </c:strRef>
          </c:cat>
          <c:val>
            <c:numRef>
              <c:f>Summary!$Q$88:$Q$96</c:f>
              <c:numCache>
                <c:formatCode>0.0</c:formatCode>
                <c:ptCount val="9"/>
              </c:numCache>
            </c:numRef>
          </c:val>
          <c:extLst>
            <c:ext xmlns:c16="http://schemas.microsoft.com/office/drawing/2014/chart" uri="{C3380CC4-5D6E-409C-BE32-E72D297353CC}">
              <c16:uniqueId val="{0000001F-9497-4014-BEF3-0CC9F24DF2B9}"/>
            </c:ext>
          </c:extLst>
        </c:ser>
        <c:dLbls>
          <c:showLegendKey val="0"/>
          <c:showVal val="0"/>
          <c:showCatName val="0"/>
          <c:showSerName val="0"/>
          <c:showPercent val="0"/>
          <c:showBubbleSize val="0"/>
        </c:dLbls>
        <c:gapWidth val="219"/>
        <c:overlap val="-27"/>
        <c:axId val="519175968"/>
        <c:axId val="519174000"/>
      </c:barChart>
      <c:catAx>
        <c:axId val="5191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4000"/>
        <c:crosses val="autoZero"/>
        <c:auto val="1"/>
        <c:lblAlgn val="ctr"/>
        <c:lblOffset val="100"/>
        <c:noMultiLvlLbl val="0"/>
      </c:catAx>
      <c:valAx>
        <c:axId val="51917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17596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38100</xdr:colOff>
      <xdr:row>1</xdr:row>
      <xdr:rowOff>57149</xdr:rowOff>
    </xdr:from>
    <xdr:to>
      <xdr:col>17</xdr:col>
      <xdr:colOff>558800</xdr:colOff>
      <xdr:row>15</xdr:row>
      <xdr:rowOff>1150</xdr:rowOff>
    </xdr:to>
    <xdr:graphicFrame macro="">
      <xdr:nvGraphicFramePr>
        <xdr:cNvPr id="2" name="Chart 1">
          <a:extLst>
            <a:ext uri="{FF2B5EF4-FFF2-40B4-BE49-F238E27FC236}">
              <a16:creationId xmlns:a16="http://schemas.microsoft.com/office/drawing/2014/main" id="{DCE9B7BB-FD8C-4A99-9E65-DD7307D1BD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53976</xdr:colOff>
      <xdr:row>17</xdr:row>
      <xdr:rowOff>95250</xdr:rowOff>
    </xdr:from>
    <xdr:to>
      <xdr:col>18</xdr:col>
      <xdr:colOff>25401</xdr:colOff>
      <xdr:row>31</xdr:row>
      <xdr:rowOff>28575</xdr:rowOff>
    </xdr:to>
    <xdr:graphicFrame macro="">
      <xdr:nvGraphicFramePr>
        <xdr:cNvPr id="4" name="Chart 3">
          <a:extLst>
            <a:ext uri="{FF2B5EF4-FFF2-40B4-BE49-F238E27FC236}">
              <a16:creationId xmlns:a16="http://schemas.microsoft.com/office/drawing/2014/main" id="{7C02B625-D0B0-44FD-8460-227D68982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260349</xdr:colOff>
      <xdr:row>31</xdr:row>
      <xdr:rowOff>134937</xdr:rowOff>
    </xdr:from>
    <xdr:to>
      <xdr:col>26</xdr:col>
      <xdr:colOff>155574</xdr:colOff>
      <xdr:row>45</xdr:row>
      <xdr:rowOff>53975</xdr:rowOff>
    </xdr:to>
    <xdr:graphicFrame macro="">
      <xdr:nvGraphicFramePr>
        <xdr:cNvPr id="3" name="Chart 2">
          <a:extLst>
            <a:ext uri="{FF2B5EF4-FFF2-40B4-BE49-F238E27FC236}">
              <a16:creationId xmlns:a16="http://schemas.microsoft.com/office/drawing/2014/main" id="{F5264211-E023-46A3-855F-2F7F19A9D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257175</xdr:colOff>
      <xdr:row>46</xdr:row>
      <xdr:rowOff>7937</xdr:rowOff>
    </xdr:from>
    <xdr:to>
      <xdr:col>26</xdr:col>
      <xdr:colOff>139700</xdr:colOff>
      <xdr:row>59</xdr:row>
      <xdr:rowOff>133350</xdr:rowOff>
    </xdr:to>
    <xdr:graphicFrame macro="">
      <xdr:nvGraphicFramePr>
        <xdr:cNvPr id="5" name="Chart 4">
          <a:extLst>
            <a:ext uri="{FF2B5EF4-FFF2-40B4-BE49-F238E27FC236}">
              <a16:creationId xmlns:a16="http://schemas.microsoft.com/office/drawing/2014/main" id="{925E135C-BD5D-4799-94BE-ADBCFAB14A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196850</xdr:colOff>
      <xdr:row>60</xdr:row>
      <xdr:rowOff>106363</xdr:rowOff>
    </xdr:from>
    <xdr:to>
      <xdr:col>26</xdr:col>
      <xdr:colOff>63500</xdr:colOff>
      <xdr:row>73</xdr:row>
      <xdr:rowOff>187325</xdr:rowOff>
    </xdr:to>
    <xdr:graphicFrame macro="">
      <xdr:nvGraphicFramePr>
        <xdr:cNvPr id="6" name="Chart 5">
          <a:extLst>
            <a:ext uri="{FF2B5EF4-FFF2-40B4-BE49-F238E27FC236}">
              <a16:creationId xmlns:a16="http://schemas.microsoft.com/office/drawing/2014/main" id="{675D2CA6-62F1-47D2-87FF-41163814D8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200025</xdr:colOff>
      <xdr:row>74</xdr:row>
      <xdr:rowOff>122237</xdr:rowOff>
    </xdr:from>
    <xdr:to>
      <xdr:col>26</xdr:col>
      <xdr:colOff>66675</xdr:colOff>
      <xdr:row>88</xdr:row>
      <xdr:rowOff>25400</xdr:rowOff>
    </xdr:to>
    <xdr:graphicFrame macro="">
      <xdr:nvGraphicFramePr>
        <xdr:cNvPr id="7" name="Chart 6">
          <a:extLst>
            <a:ext uri="{FF2B5EF4-FFF2-40B4-BE49-F238E27FC236}">
              <a16:creationId xmlns:a16="http://schemas.microsoft.com/office/drawing/2014/main" id="{5E4D321C-CEBA-41AB-BC71-A30BE0A436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200024</xdr:colOff>
      <xdr:row>88</xdr:row>
      <xdr:rowOff>160337</xdr:rowOff>
    </xdr:from>
    <xdr:to>
      <xdr:col>26</xdr:col>
      <xdr:colOff>50799</xdr:colOff>
      <xdr:row>102</xdr:row>
      <xdr:rowOff>57150</xdr:rowOff>
    </xdr:to>
    <xdr:graphicFrame macro="">
      <xdr:nvGraphicFramePr>
        <xdr:cNvPr id="8" name="Chart 7">
          <a:extLst>
            <a:ext uri="{FF2B5EF4-FFF2-40B4-BE49-F238E27FC236}">
              <a16:creationId xmlns:a16="http://schemas.microsoft.com/office/drawing/2014/main" id="{03608764-2AD0-4D65-9DF9-BC2BFB1C6D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BF98-1EFE-417F-94CC-AF55CA516490}">
  <sheetPr>
    <tabColor rgb="FFFF0000"/>
  </sheetPr>
  <dimension ref="A1:BF212"/>
  <sheetViews>
    <sheetView tabSelected="1" zoomScale="83" zoomScaleNormal="75" workbookViewId="0">
      <pane xSplit="3" ySplit="3" topLeftCell="D4" activePane="bottomRight" state="frozen"/>
      <selection pane="topRight" activeCell="C1" sqref="C1"/>
      <selection pane="bottomLeft" activeCell="A3" sqref="A3"/>
      <selection pane="bottomRight" sqref="A1:B2"/>
    </sheetView>
  </sheetViews>
  <sheetFormatPr defaultRowHeight="15" x14ac:dyDescent="0.25"/>
  <cols>
    <col min="1" max="1" width="7.85546875" style="370" customWidth="1"/>
    <col min="2" max="2" width="4.42578125" style="370" customWidth="1"/>
    <col min="3" max="3" width="37.85546875" style="911" customWidth="1"/>
    <col min="4" max="4" width="5.5703125" style="370" customWidth="1"/>
    <col min="5" max="8" width="5.5703125" style="914" customWidth="1"/>
    <col min="9" max="13" width="5.5703125" style="916" customWidth="1"/>
    <col min="14" max="14" width="5.140625" style="914" customWidth="1"/>
    <col min="15" max="15" width="8" style="370" hidden="1" customWidth="1"/>
    <col min="16" max="16" width="8" style="370" customWidth="1"/>
    <col min="17" max="18" width="11.7109375" style="370" customWidth="1"/>
    <col min="19" max="19" width="6.85546875" style="370" customWidth="1"/>
    <col min="20" max="29" width="4.42578125" style="370" customWidth="1"/>
    <col min="30" max="34" width="5.5703125" style="370" customWidth="1"/>
    <col min="35" max="35" width="5.5703125" style="915" customWidth="1"/>
    <col min="36" max="38" width="5.5703125" style="914" customWidth="1"/>
    <col min="39" max="40" width="5.28515625" style="914" customWidth="1"/>
    <col min="41" max="46" width="5.28515625" style="370" customWidth="1"/>
    <col min="47" max="47" width="5.28515625" style="877" hidden="1" customWidth="1"/>
    <col min="48" max="48" width="3.140625" style="370" hidden="1" customWidth="1"/>
    <col min="49" max="51" width="11.7109375" style="370" hidden="1" customWidth="1"/>
    <col min="52" max="52" width="9" style="370" hidden="1" customWidth="1"/>
    <col min="53" max="53" width="12.85546875" style="370" hidden="1" customWidth="1"/>
    <col min="54" max="54" width="7.85546875" style="370" hidden="1" customWidth="1"/>
    <col min="55" max="55" width="11.7109375" style="370" hidden="1" customWidth="1"/>
    <col min="56" max="56" width="8.7109375" style="370" hidden="1" customWidth="1"/>
    <col min="57" max="57" width="0" style="370" hidden="1" customWidth="1"/>
    <col min="58" max="16384" width="9.140625" style="370"/>
  </cols>
  <sheetData>
    <row r="1" spans="1:58" s="353" customFormat="1" ht="15" customHeight="1" thickBot="1" x14ac:dyDescent="0.3">
      <c r="A1" s="979">
        <v>44158</v>
      </c>
      <c r="B1" s="980"/>
      <c r="C1" s="971" t="s">
        <v>845</v>
      </c>
      <c r="D1" s="939" t="s">
        <v>360</v>
      </c>
      <c r="E1" s="939"/>
      <c r="F1" s="939"/>
      <c r="G1" s="939"/>
      <c r="H1" s="939"/>
      <c r="I1" s="939"/>
      <c r="J1" s="940"/>
      <c r="K1" s="962" t="s">
        <v>366</v>
      </c>
      <c r="L1" s="962" t="s">
        <v>367</v>
      </c>
      <c r="M1" s="962" t="s">
        <v>368</v>
      </c>
      <c r="N1" s="957" t="s">
        <v>362</v>
      </c>
      <c r="O1" s="946" t="s">
        <v>248</v>
      </c>
      <c r="P1" s="946" t="s">
        <v>848</v>
      </c>
      <c r="Q1" s="946" t="s">
        <v>77</v>
      </c>
      <c r="R1" s="960" t="s">
        <v>45</v>
      </c>
      <c r="S1" s="968" t="s">
        <v>365</v>
      </c>
      <c r="T1" s="949" t="s">
        <v>347</v>
      </c>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2"/>
      <c r="AW1" s="951" t="s">
        <v>359</v>
      </c>
      <c r="AX1" s="952"/>
      <c r="AY1" s="952"/>
      <c r="AZ1" s="952"/>
      <c r="BA1" s="952"/>
      <c r="BB1" s="952"/>
      <c r="BC1" s="953"/>
    </row>
    <row r="2" spans="1:58" s="353" customFormat="1" ht="14.45" customHeight="1" thickBot="1" x14ac:dyDescent="0.3">
      <c r="A2" s="981"/>
      <c r="B2" s="982"/>
      <c r="C2" s="972"/>
      <c r="D2" s="973" t="s">
        <v>858</v>
      </c>
      <c r="E2" s="974"/>
      <c r="F2" s="975"/>
      <c r="G2" s="970" t="s">
        <v>371</v>
      </c>
      <c r="H2" s="970" t="s">
        <v>372</v>
      </c>
      <c r="I2" s="941" t="s">
        <v>474</v>
      </c>
      <c r="J2" s="942" t="s">
        <v>850</v>
      </c>
      <c r="K2" s="963"/>
      <c r="L2" s="963"/>
      <c r="M2" s="963"/>
      <c r="N2" s="958"/>
      <c r="O2" s="959"/>
      <c r="P2" s="947"/>
      <c r="Q2" s="959"/>
      <c r="R2" s="961"/>
      <c r="S2" s="969"/>
      <c r="T2" s="950"/>
      <c r="U2" s="943" t="s">
        <v>846</v>
      </c>
      <c r="V2" s="944"/>
      <c r="W2" s="944"/>
      <c r="X2" s="944"/>
      <c r="Y2" s="944"/>
      <c r="Z2" s="944"/>
      <c r="AA2" s="944"/>
      <c r="AB2" s="944"/>
      <c r="AC2" s="945"/>
      <c r="AD2" s="964" t="s">
        <v>75</v>
      </c>
      <c r="AE2" s="965"/>
      <c r="AF2" s="965"/>
      <c r="AG2" s="965"/>
      <c r="AH2" s="965"/>
      <c r="AI2" s="966"/>
      <c r="AJ2" s="967" t="s">
        <v>364</v>
      </c>
      <c r="AK2" s="967"/>
      <c r="AL2" s="967"/>
      <c r="AM2" s="967"/>
      <c r="AN2" s="967"/>
      <c r="AO2" s="967"/>
      <c r="AP2" s="967"/>
      <c r="AQ2" s="967"/>
      <c r="AR2" s="967"/>
      <c r="AS2" s="967"/>
      <c r="AT2" s="967"/>
      <c r="AU2" s="354"/>
      <c r="AW2" s="355"/>
      <c r="AX2" s="356"/>
      <c r="AY2" s="356"/>
      <c r="AZ2" s="356"/>
      <c r="BA2" s="356"/>
      <c r="BB2" s="356"/>
      <c r="BC2" s="357"/>
    </row>
    <row r="3" spans="1:58" ht="170.1" customHeight="1" thickBot="1" x14ac:dyDescent="0.3">
      <c r="A3" s="358" t="s">
        <v>358</v>
      </c>
      <c r="B3" s="359" t="s">
        <v>485</v>
      </c>
      <c r="C3" s="972"/>
      <c r="D3" s="360" t="s">
        <v>256</v>
      </c>
      <c r="E3" s="360" t="s">
        <v>361</v>
      </c>
      <c r="F3" s="361" t="s">
        <v>349</v>
      </c>
      <c r="G3" s="970"/>
      <c r="H3" s="970"/>
      <c r="I3" s="941"/>
      <c r="J3" s="942"/>
      <c r="K3" s="963"/>
      <c r="L3" s="963"/>
      <c r="M3" s="963"/>
      <c r="N3" s="958"/>
      <c r="O3" s="959"/>
      <c r="P3" s="948"/>
      <c r="Q3" s="959"/>
      <c r="R3" s="961"/>
      <c r="S3" s="969"/>
      <c r="T3" s="950"/>
      <c r="U3" s="362" t="s">
        <v>496</v>
      </c>
      <c r="V3" s="363" t="s">
        <v>497</v>
      </c>
      <c r="W3" s="363" t="s">
        <v>498</v>
      </c>
      <c r="X3" s="363" t="s">
        <v>499</v>
      </c>
      <c r="Y3" s="363" t="s">
        <v>500</v>
      </c>
      <c r="Z3" s="363" t="s">
        <v>501</v>
      </c>
      <c r="AA3" s="363" t="s">
        <v>502</v>
      </c>
      <c r="AB3" s="363" t="s">
        <v>503</v>
      </c>
      <c r="AC3" s="364" t="s">
        <v>504</v>
      </c>
      <c r="AD3" s="365" t="s">
        <v>46</v>
      </c>
      <c r="AE3" s="366" t="s">
        <v>47</v>
      </c>
      <c r="AF3" s="366" t="s">
        <v>48</v>
      </c>
      <c r="AG3" s="366" t="s">
        <v>49</v>
      </c>
      <c r="AH3" s="366" t="s">
        <v>369</v>
      </c>
      <c r="AI3" s="367" t="s">
        <v>345</v>
      </c>
      <c r="AJ3" s="360" t="s">
        <v>78</v>
      </c>
      <c r="AK3" s="361" t="s">
        <v>79</v>
      </c>
      <c r="AL3" s="361" t="s">
        <v>80</v>
      </c>
      <c r="AM3" s="361" t="s">
        <v>81</v>
      </c>
      <c r="AN3" s="361" t="s">
        <v>82</v>
      </c>
      <c r="AO3" s="361" t="s">
        <v>261</v>
      </c>
      <c r="AP3" s="361" t="s">
        <v>349</v>
      </c>
      <c r="AQ3" s="361" t="s">
        <v>348</v>
      </c>
      <c r="AR3" s="361" t="s">
        <v>256</v>
      </c>
      <c r="AS3" s="361" t="s">
        <v>85</v>
      </c>
      <c r="AT3" s="361" t="s">
        <v>88</v>
      </c>
      <c r="AU3" s="368"/>
      <c r="AV3" s="360" t="s">
        <v>216</v>
      </c>
      <c r="AW3" s="369" t="s">
        <v>57</v>
      </c>
      <c r="AX3" s="369" t="s">
        <v>43</v>
      </c>
      <c r="AY3" s="369" t="s">
        <v>44</v>
      </c>
      <c r="AZ3" s="369" t="s">
        <v>74</v>
      </c>
      <c r="BA3" s="369" t="s">
        <v>65</v>
      </c>
      <c r="BB3" s="369" t="s">
        <v>76</v>
      </c>
      <c r="BC3" s="369" t="s">
        <v>247</v>
      </c>
    </row>
    <row r="4" spans="1:58" ht="21.95" customHeight="1" x14ac:dyDescent="0.25">
      <c r="A4" s="954" t="s">
        <v>851</v>
      </c>
      <c r="B4" s="371">
        <v>1</v>
      </c>
      <c r="C4" s="372" t="s">
        <v>781</v>
      </c>
      <c r="D4" s="373"/>
      <c r="E4" s="373"/>
      <c r="F4" s="374">
        <v>3</v>
      </c>
      <c r="G4" s="374">
        <v>2</v>
      </c>
      <c r="H4" s="374"/>
      <c r="I4" s="375"/>
      <c r="J4" s="376">
        <v>2</v>
      </c>
      <c r="K4" s="377" t="str">
        <f>IF(SUMIF(E4:J4,1),"I"," ")</f>
        <v xml:space="preserve"> </v>
      </c>
      <c r="L4" s="378" t="str">
        <f t="shared" ref="L4:L35" si="0">IF(K4&lt;&gt;"I",IF(SUMIF(E4:J4,2),"II"," ")," ")</f>
        <v>II</v>
      </c>
      <c r="M4" s="378" t="str">
        <f t="shared" ref="M4:M35" si="1">IF(OR(K4="I",L4="II")," ",IF(SUMIF(E4:J4,3),"III"," "))</f>
        <v xml:space="preserve"> </v>
      </c>
      <c r="N4" s="379">
        <v>0</v>
      </c>
      <c r="O4" s="380">
        <f t="shared" ref="O4:O11" si="2">BC4*0.6</f>
        <v>9</v>
      </c>
      <c r="P4" s="380">
        <v>9</v>
      </c>
      <c r="Q4" s="381">
        <v>0.5</v>
      </c>
      <c r="R4" s="382">
        <v>4.5</v>
      </c>
      <c r="S4" s="382"/>
      <c r="T4" s="383" t="s">
        <v>245</v>
      </c>
      <c r="U4" s="384">
        <v>9</v>
      </c>
      <c r="V4" s="385">
        <v>7</v>
      </c>
      <c r="W4" s="385">
        <v>5</v>
      </c>
      <c r="X4" s="385">
        <v>1</v>
      </c>
      <c r="Y4" s="385">
        <v>2</v>
      </c>
      <c r="Z4" s="385" t="s">
        <v>505</v>
      </c>
      <c r="AA4" s="385">
        <v>8</v>
      </c>
      <c r="AB4" s="385">
        <v>3</v>
      </c>
      <c r="AC4" s="386">
        <v>4</v>
      </c>
      <c r="AD4" s="387" t="s">
        <v>50</v>
      </c>
      <c r="AE4" s="388" t="s">
        <v>50</v>
      </c>
      <c r="AF4" s="389" t="s">
        <v>50</v>
      </c>
      <c r="AG4" s="389" t="s">
        <v>50</v>
      </c>
      <c r="AH4" s="389"/>
      <c r="AI4" s="390"/>
      <c r="AJ4" s="391"/>
      <c r="AK4" s="392" t="s">
        <v>245</v>
      </c>
      <c r="AL4" s="392" t="s">
        <v>245</v>
      </c>
      <c r="AM4" s="393" t="s">
        <v>245</v>
      </c>
      <c r="AN4" s="392" t="s">
        <v>245</v>
      </c>
      <c r="AO4" s="394"/>
      <c r="AP4" s="395" t="s">
        <v>245</v>
      </c>
      <c r="AQ4" s="394"/>
      <c r="AR4" s="394"/>
      <c r="AS4" s="394"/>
      <c r="AT4" s="395" t="s">
        <v>350</v>
      </c>
      <c r="AU4" s="396"/>
      <c r="AV4" s="397"/>
      <c r="AW4" s="380">
        <v>9</v>
      </c>
      <c r="AX4" s="380">
        <v>9</v>
      </c>
      <c r="AY4" s="380">
        <v>0</v>
      </c>
      <c r="AZ4" s="398">
        <v>2174</v>
      </c>
      <c r="BA4" s="399" t="s">
        <v>66</v>
      </c>
      <c r="BB4" s="399" t="s">
        <v>68</v>
      </c>
      <c r="BC4" s="400">
        <v>15</v>
      </c>
    </row>
    <row r="5" spans="1:58" ht="21.95" customHeight="1" x14ac:dyDescent="0.25">
      <c r="A5" s="955"/>
      <c r="B5" s="401">
        <v>2</v>
      </c>
      <c r="C5" s="402" t="s">
        <v>798</v>
      </c>
      <c r="D5" s="403"/>
      <c r="E5" s="403"/>
      <c r="F5" s="404">
        <v>3</v>
      </c>
      <c r="G5" s="404">
        <v>2</v>
      </c>
      <c r="H5" s="404"/>
      <c r="I5" s="405"/>
      <c r="J5" s="406">
        <v>1</v>
      </c>
      <c r="K5" s="407" t="str">
        <f t="shared" ref="K5:K37" si="3">IF(SUMIF(E5:J5,1),"I"," ")</f>
        <v>I</v>
      </c>
      <c r="L5" s="408" t="str">
        <f t="shared" si="0"/>
        <v xml:space="preserve"> </v>
      </c>
      <c r="M5" s="408" t="str">
        <f t="shared" si="1"/>
        <v xml:space="preserve"> </v>
      </c>
      <c r="N5" s="409">
        <v>0</v>
      </c>
      <c r="O5" s="410">
        <f t="shared" si="2"/>
        <v>22.8</v>
      </c>
      <c r="P5" s="410">
        <v>22.8</v>
      </c>
      <c r="Q5" s="411">
        <v>0.5</v>
      </c>
      <c r="R5" s="412">
        <v>11.4</v>
      </c>
      <c r="S5" s="412"/>
      <c r="T5" s="413" t="s">
        <v>245</v>
      </c>
      <c r="U5" s="414">
        <v>7</v>
      </c>
      <c r="V5" s="415">
        <v>8</v>
      </c>
      <c r="W5" s="415">
        <v>6</v>
      </c>
      <c r="X5" s="415">
        <v>4</v>
      </c>
      <c r="Y5" s="415">
        <v>1</v>
      </c>
      <c r="Z5" s="415" t="s">
        <v>505</v>
      </c>
      <c r="AA5" s="415">
        <v>10</v>
      </c>
      <c r="AB5" s="415">
        <v>3</v>
      </c>
      <c r="AC5" s="416">
        <v>2</v>
      </c>
      <c r="AD5" s="417" t="s">
        <v>50</v>
      </c>
      <c r="AE5" s="418" t="s">
        <v>50</v>
      </c>
      <c r="AF5" s="419" t="s">
        <v>50</v>
      </c>
      <c r="AG5" s="420" t="s">
        <v>50</v>
      </c>
      <c r="AH5" s="419"/>
      <c r="AI5" s="421"/>
      <c r="AJ5" s="422"/>
      <c r="AK5" s="423" t="s">
        <v>245</v>
      </c>
      <c r="AL5" s="423" t="s">
        <v>245</v>
      </c>
      <c r="AM5" s="424" t="s">
        <v>245</v>
      </c>
      <c r="AN5" s="423" t="s">
        <v>245</v>
      </c>
      <c r="AO5" s="425"/>
      <c r="AP5" s="426" t="s">
        <v>245</v>
      </c>
      <c r="AQ5" s="425"/>
      <c r="AR5" s="425"/>
      <c r="AS5" s="426" t="s">
        <v>245</v>
      </c>
      <c r="AT5" s="426" t="s">
        <v>350</v>
      </c>
      <c r="AU5" s="427"/>
      <c r="AV5" s="428"/>
      <c r="AW5" s="410">
        <v>22.8</v>
      </c>
      <c r="AX5" s="410">
        <v>22</v>
      </c>
      <c r="AY5" s="410">
        <v>10</v>
      </c>
      <c r="AZ5" s="429">
        <v>10066</v>
      </c>
      <c r="BA5" s="430" t="s">
        <v>66</v>
      </c>
      <c r="BB5" s="430" t="s">
        <v>68</v>
      </c>
      <c r="BC5" s="431">
        <v>38</v>
      </c>
    </row>
    <row r="6" spans="1:58" ht="21.95" customHeight="1" x14ac:dyDescent="0.25">
      <c r="A6" s="955"/>
      <c r="B6" s="401">
        <v>3</v>
      </c>
      <c r="C6" s="402" t="s">
        <v>710</v>
      </c>
      <c r="D6" s="403"/>
      <c r="E6" s="403"/>
      <c r="F6" s="404">
        <v>3</v>
      </c>
      <c r="G6" s="404">
        <v>2</v>
      </c>
      <c r="H6" s="404"/>
      <c r="I6" s="405"/>
      <c r="J6" s="406">
        <v>2</v>
      </c>
      <c r="K6" s="408" t="str">
        <f t="shared" si="3"/>
        <v xml:space="preserve"> </v>
      </c>
      <c r="L6" s="408" t="str">
        <f t="shared" si="0"/>
        <v>II</v>
      </c>
      <c r="M6" s="408" t="str">
        <f t="shared" si="1"/>
        <v xml:space="preserve"> </v>
      </c>
      <c r="N6" s="409">
        <v>0</v>
      </c>
      <c r="O6" s="410">
        <f t="shared" si="2"/>
        <v>28.799999999999997</v>
      </c>
      <c r="P6" s="410">
        <v>28.8</v>
      </c>
      <c r="Q6" s="411">
        <v>0.5</v>
      </c>
      <c r="R6" s="412">
        <v>14.4</v>
      </c>
      <c r="S6" s="412"/>
      <c r="T6" s="413" t="s">
        <v>245</v>
      </c>
      <c r="U6" s="414" t="s">
        <v>505</v>
      </c>
      <c r="V6" s="415">
        <v>6</v>
      </c>
      <c r="W6" s="415">
        <v>7</v>
      </c>
      <c r="X6" s="415">
        <v>1</v>
      </c>
      <c r="Y6" s="415">
        <v>5</v>
      </c>
      <c r="Z6" s="415" t="s">
        <v>505</v>
      </c>
      <c r="AA6" s="415">
        <v>8</v>
      </c>
      <c r="AB6" s="415">
        <v>2</v>
      </c>
      <c r="AC6" s="416">
        <v>3</v>
      </c>
      <c r="AD6" s="417" t="s">
        <v>50</v>
      </c>
      <c r="AE6" s="418" t="s">
        <v>50</v>
      </c>
      <c r="AF6" s="419"/>
      <c r="AG6" s="432" t="s">
        <v>50</v>
      </c>
      <c r="AH6" s="432"/>
      <c r="AI6" s="433"/>
      <c r="AJ6" s="422"/>
      <c r="AK6" s="423" t="s">
        <v>245</v>
      </c>
      <c r="AL6" s="423" t="s">
        <v>245</v>
      </c>
      <c r="AM6" s="424" t="s">
        <v>245</v>
      </c>
      <c r="AN6" s="423" t="s">
        <v>245</v>
      </c>
      <c r="AO6" s="425"/>
      <c r="AP6" s="426" t="s">
        <v>245</v>
      </c>
      <c r="AQ6" s="425"/>
      <c r="AR6" s="425"/>
      <c r="AS6" s="426" t="s">
        <v>245</v>
      </c>
      <c r="AT6" s="425"/>
      <c r="AU6" s="427"/>
      <c r="AV6" s="428"/>
      <c r="AW6" s="410">
        <v>28.8</v>
      </c>
      <c r="AX6" s="410">
        <v>12</v>
      </c>
      <c r="AY6" s="410">
        <v>28.8</v>
      </c>
      <c r="AZ6" s="429">
        <v>17015</v>
      </c>
      <c r="BA6" s="430" t="s">
        <v>66</v>
      </c>
      <c r="BB6" s="434" t="s">
        <v>69</v>
      </c>
      <c r="BC6" s="431">
        <v>48</v>
      </c>
    </row>
    <row r="7" spans="1:58" ht="21.95" customHeight="1" x14ac:dyDescent="0.25">
      <c r="A7" s="955"/>
      <c r="B7" s="401">
        <v>4</v>
      </c>
      <c r="C7" s="402" t="s">
        <v>827</v>
      </c>
      <c r="D7" s="403"/>
      <c r="E7" s="403"/>
      <c r="F7" s="404">
        <v>3</v>
      </c>
      <c r="G7" s="404">
        <v>2</v>
      </c>
      <c r="H7" s="404"/>
      <c r="I7" s="405"/>
      <c r="J7" s="406"/>
      <c r="K7" s="408" t="str">
        <f t="shared" si="3"/>
        <v xml:space="preserve"> </v>
      </c>
      <c r="L7" s="408" t="str">
        <f t="shared" si="0"/>
        <v>II</v>
      </c>
      <c r="M7" s="408" t="str">
        <f t="shared" si="1"/>
        <v xml:space="preserve"> </v>
      </c>
      <c r="N7" s="409">
        <v>1</v>
      </c>
      <c r="O7" s="410">
        <f t="shared" si="2"/>
        <v>24.599999999999998</v>
      </c>
      <c r="P7" s="410">
        <v>24.6</v>
      </c>
      <c r="Q7" s="411">
        <v>0.5</v>
      </c>
      <c r="R7" s="412">
        <v>12.3</v>
      </c>
      <c r="S7" s="412"/>
      <c r="T7" s="413" t="s">
        <v>245</v>
      </c>
      <c r="U7" s="414">
        <v>6</v>
      </c>
      <c r="V7" s="415">
        <v>7</v>
      </c>
      <c r="W7" s="415">
        <v>10</v>
      </c>
      <c r="X7" s="415">
        <v>3</v>
      </c>
      <c r="Y7" s="415">
        <v>4</v>
      </c>
      <c r="Z7" s="415" t="s">
        <v>505</v>
      </c>
      <c r="AA7" s="415">
        <v>8</v>
      </c>
      <c r="AB7" s="415">
        <v>2</v>
      </c>
      <c r="AC7" s="416">
        <v>1</v>
      </c>
      <c r="AD7" s="435" t="s">
        <v>50</v>
      </c>
      <c r="AE7" s="418" t="s">
        <v>50</v>
      </c>
      <c r="AF7" s="419"/>
      <c r="AG7" s="432" t="s">
        <v>50</v>
      </c>
      <c r="AH7" s="432"/>
      <c r="AI7" s="433"/>
      <c r="AJ7" s="422"/>
      <c r="AK7" s="423" t="s">
        <v>245</v>
      </c>
      <c r="AL7" s="423" t="s">
        <v>245</v>
      </c>
      <c r="AM7" s="424" t="s">
        <v>245</v>
      </c>
      <c r="AN7" s="423" t="s">
        <v>245</v>
      </c>
      <c r="AO7" s="425"/>
      <c r="AP7" s="426" t="s">
        <v>245</v>
      </c>
      <c r="AQ7" s="425"/>
      <c r="AR7" s="425"/>
      <c r="AS7" s="426" t="s">
        <v>245</v>
      </c>
      <c r="AT7" s="425"/>
      <c r="AU7" s="427"/>
      <c r="AV7" s="428"/>
      <c r="AW7" s="410">
        <v>24.6</v>
      </c>
      <c r="AX7" s="410">
        <v>16</v>
      </c>
      <c r="AY7" s="410">
        <v>24.6</v>
      </c>
      <c r="AZ7" s="429">
        <v>22728</v>
      </c>
      <c r="BA7" s="430" t="s">
        <v>66</v>
      </c>
      <c r="BB7" s="434" t="s">
        <v>69</v>
      </c>
      <c r="BC7" s="431">
        <v>41</v>
      </c>
    </row>
    <row r="8" spans="1:58" ht="21.95" customHeight="1" x14ac:dyDescent="0.25">
      <c r="A8" s="955"/>
      <c r="B8" s="401">
        <v>5</v>
      </c>
      <c r="C8" s="436" t="s">
        <v>527</v>
      </c>
      <c r="D8" s="403"/>
      <c r="E8" s="403"/>
      <c r="F8" s="404"/>
      <c r="G8" s="404"/>
      <c r="H8" s="404"/>
      <c r="I8" s="405"/>
      <c r="J8" s="406"/>
      <c r="K8" s="408" t="str">
        <f t="shared" si="3"/>
        <v xml:space="preserve"> </v>
      </c>
      <c r="L8" s="408" t="str">
        <f t="shared" si="0"/>
        <v xml:space="preserve"> </v>
      </c>
      <c r="M8" s="408" t="str">
        <f t="shared" si="1"/>
        <v xml:space="preserve"> </v>
      </c>
      <c r="N8" s="409">
        <v>3</v>
      </c>
      <c r="O8" s="410">
        <f t="shared" si="2"/>
        <v>8.4</v>
      </c>
      <c r="P8" s="410" t="s">
        <v>505</v>
      </c>
      <c r="Q8" s="437"/>
      <c r="R8" s="412"/>
      <c r="S8" s="412"/>
      <c r="T8" s="413"/>
      <c r="U8" s="414" t="s">
        <v>505</v>
      </c>
      <c r="V8" s="415">
        <v>5</v>
      </c>
      <c r="W8" s="415">
        <v>8</v>
      </c>
      <c r="X8" s="415">
        <v>2</v>
      </c>
      <c r="Y8" s="415">
        <v>7</v>
      </c>
      <c r="Z8" s="415">
        <v>6</v>
      </c>
      <c r="AA8" s="415">
        <v>10</v>
      </c>
      <c r="AB8" s="415">
        <v>1</v>
      </c>
      <c r="AC8" s="416">
        <v>3</v>
      </c>
      <c r="AD8" s="435"/>
      <c r="AE8" s="419"/>
      <c r="AF8" s="419"/>
      <c r="AG8" s="432"/>
      <c r="AH8" s="432"/>
      <c r="AI8" s="433"/>
      <c r="AJ8" s="422"/>
      <c r="AK8" s="423" t="s">
        <v>245</v>
      </c>
      <c r="AL8" s="423" t="s">
        <v>245</v>
      </c>
      <c r="AM8" s="424"/>
      <c r="AN8" s="423" t="s">
        <v>245</v>
      </c>
      <c r="AO8" s="425"/>
      <c r="AP8" s="424" t="s">
        <v>245</v>
      </c>
      <c r="AQ8" s="425"/>
      <c r="AR8" s="425"/>
      <c r="AS8" s="425"/>
      <c r="AT8" s="425"/>
      <c r="AU8" s="427"/>
      <c r="AV8" s="428"/>
      <c r="AW8" s="410"/>
      <c r="AX8" s="410"/>
      <c r="AY8" s="410"/>
      <c r="AZ8" s="429">
        <v>8607</v>
      </c>
      <c r="BA8" s="430"/>
      <c r="BB8" s="434"/>
      <c r="BC8" s="431">
        <v>14</v>
      </c>
    </row>
    <row r="9" spans="1:58" ht="21.95" customHeight="1" x14ac:dyDescent="0.25">
      <c r="A9" s="955"/>
      <c r="B9" s="401">
        <v>6</v>
      </c>
      <c r="C9" s="436" t="s">
        <v>528</v>
      </c>
      <c r="D9" s="403"/>
      <c r="E9" s="403"/>
      <c r="F9" s="404"/>
      <c r="G9" s="404"/>
      <c r="H9" s="404"/>
      <c r="I9" s="405"/>
      <c r="J9" s="406"/>
      <c r="K9" s="408" t="str">
        <f t="shared" si="3"/>
        <v xml:space="preserve"> </v>
      </c>
      <c r="L9" s="408" t="str">
        <f t="shared" si="0"/>
        <v xml:space="preserve"> </v>
      </c>
      <c r="M9" s="408" t="str">
        <f t="shared" si="1"/>
        <v xml:space="preserve"> </v>
      </c>
      <c r="N9" s="409">
        <v>26</v>
      </c>
      <c r="O9" s="410">
        <f t="shared" si="2"/>
        <v>19.8</v>
      </c>
      <c r="P9" s="410" t="s">
        <v>505</v>
      </c>
      <c r="Q9" s="437"/>
      <c r="R9" s="412"/>
      <c r="S9" s="412"/>
      <c r="T9" s="413"/>
      <c r="U9" s="414">
        <v>11</v>
      </c>
      <c r="V9" s="415">
        <v>5</v>
      </c>
      <c r="W9" s="415">
        <v>9</v>
      </c>
      <c r="X9" s="415">
        <v>3</v>
      </c>
      <c r="Y9" s="415">
        <v>7</v>
      </c>
      <c r="Z9" s="415">
        <v>1</v>
      </c>
      <c r="AA9" s="415">
        <v>10</v>
      </c>
      <c r="AB9" s="415">
        <v>2</v>
      </c>
      <c r="AC9" s="416">
        <v>4</v>
      </c>
      <c r="AD9" s="435"/>
      <c r="AE9" s="419"/>
      <c r="AF9" s="419"/>
      <c r="AG9" s="432"/>
      <c r="AH9" s="432"/>
      <c r="AI9" s="433"/>
      <c r="AJ9" s="422"/>
      <c r="AK9" s="423" t="s">
        <v>245</v>
      </c>
      <c r="AL9" s="423" t="s">
        <v>245</v>
      </c>
      <c r="AM9" s="424"/>
      <c r="AN9" s="423" t="s">
        <v>245</v>
      </c>
      <c r="AO9" s="425"/>
      <c r="AP9" s="424" t="s">
        <v>245</v>
      </c>
      <c r="AQ9" s="425"/>
      <c r="AR9" s="425"/>
      <c r="AS9" s="425"/>
      <c r="AT9" s="425"/>
      <c r="AU9" s="427"/>
      <c r="AV9" s="428"/>
      <c r="AW9" s="410"/>
      <c r="AX9" s="410"/>
      <c r="AY9" s="410"/>
      <c r="AZ9" s="429">
        <v>25490</v>
      </c>
      <c r="BA9" s="430"/>
      <c r="BB9" s="434"/>
      <c r="BC9" s="431">
        <v>33</v>
      </c>
    </row>
    <row r="10" spans="1:58" ht="21.95" customHeight="1" x14ac:dyDescent="0.25">
      <c r="A10" s="955"/>
      <c r="B10" s="401">
        <v>7</v>
      </c>
      <c r="C10" s="436" t="s">
        <v>529</v>
      </c>
      <c r="D10" s="403"/>
      <c r="E10" s="403"/>
      <c r="F10" s="404"/>
      <c r="G10" s="404"/>
      <c r="H10" s="404"/>
      <c r="I10" s="405"/>
      <c r="J10" s="406"/>
      <c r="K10" s="408" t="str">
        <f t="shared" si="3"/>
        <v xml:space="preserve"> </v>
      </c>
      <c r="L10" s="408" t="str">
        <f t="shared" si="0"/>
        <v xml:space="preserve"> </v>
      </c>
      <c r="M10" s="408" t="str">
        <f t="shared" si="1"/>
        <v xml:space="preserve"> </v>
      </c>
      <c r="N10" s="409">
        <v>11</v>
      </c>
      <c r="O10" s="410">
        <f t="shared" si="2"/>
        <v>6.6</v>
      </c>
      <c r="P10" s="410" t="s">
        <v>505</v>
      </c>
      <c r="Q10" s="437"/>
      <c r="R10" s="412"/>
      <c r="S10" s="412"/>
      <c r="T10" s="413"/>
      <c r="U10" s="438">
        <v>10</v>
      </c>
      <c r="V10" s="439">
        <v>5</v>
      </c>
      <c r="W10" s="439">
        <v>7</v>
      </c>
      <c r="X10" s="439">
        <v>4</v>
      </c>
      <c r="Y10" s="439">
        <v>6</v>
      </c>
      <c r="Z10" s="439">
        <v>1</v>
      </c>
      <c r="AA10" s="439">
        <v>9</v>
      </c>
      <c r="AB10" s="439">
        <v>2</v>
      </c>
      <c r="AC10" s="440" t="s">
        <v>505</v>
      </c>
      <c r="AD10" s="435"/>
      <c r="AE10" s="419"/>
      <c r="AF10" s="419"/>
      <c r="AG10" s="432"/>
      <c r="AH10" s="432"/>
      <c r="AI10" s="433"/>
      <c r="AJ10" s="422"/>
      <c r="AK10" s="423"/>
      <c r="AL10" s="423" t="s">
        <v>245</v>
      </c>
      <c r="AM10" s="424"/>
      <c r="AN10" s="423" t="s">
        <v>245</v>
      </c>
      <c r="AO10" s="425"/>
      <c r="AP10" s="424" t="s">
        <v>245</v>
      </c>
      <c r="AQ10" s="425"/>
      <c r="AR10" s="425"/>
      <c r="AS10" s="425"/>
      <c r="AT10" s="425"/>
      <c r="AU10" s="427"/>
      <c r="AV10" s="428"/>
      <c r="AW10" s="410"/>
      <c r="AX10" s="410"/>
      <c r="AY10" s="410"/>
      <c r="AZ10" s="429">
        <v>13978</v>
      </c>
      <c r="BA10" s="430"/>
      <c r="BB10" s="434"/>
      <c r="BC10" s="431">
        <v>11</v>
      </c>
    </row>
    <row r="11" spans="1:58" ht="21.95" customHeight="1" x14ac:dyDescent="0.25">
      <c r="A11" s="955"/>
      <c r="B11" s="401">
        <v>8</v>
      </c>
      <c r="C11" s="436" t="s">
        <v>530</v>
      </c>
      <c r="D11" s="403"/>
      <c r="E11" s="403"/>
      <c r="F11" s="404"/>
      <c r="G11" s="404"/>
      <c r="H11" s="404"/>
      <c r="I11" s="405"/>
      <c r="J11" s="406"/>
      <c r="K11" s="408" t="str">
        <f t="shared" si="3"/>
        <v xml:space="preserve"> </v>
      </c>
      <c r="L11" s="408" t="str">
        <f t="shared" si="0"/>
        <v xml:space="preserve"> </v>
      </c>
      <c r="M11" s="408" t="str">
        <f t="shared" si="1"/>
        <v xml:space="preserve"> </v>
      </c>
      <c r="N11" s="409">
        <v>7</v>
      </c>
      <c r="O11" s="410">
        <f t="shared" si="2"/>
        <v>5.3999999999999995</v>
      </c>
      <c r="P11" s="410" t="s">
        <v>505</v>
      </c>
      <c r="Q11" s="437"/>
      <c r="R11" s="412"/>
      <c r="S11" s="412"/>
      <c r="T11" s="413"/>
      <c r="U11" s="414">
        <v>8</v>
      </c>
      <c r="V11" s="415">
        <v>4</v>
      </c>
      <c r="W11" s="415" t="s">
        <v>505</v>
      </c>
      <c r="X11" s="415">
        <v>3</v>
      </c>
      <c r="Y11" s="415">
        <v>6</v>
      </c>
      <c r="Z11" s="415">
        <v>5</v>
      </c>
      <c r="AA11" s="415" t="s">
        <v>505</v>
      </c>
      <c r="AB11" s="415">
        <v>2</v>
      </c>
      <c r="AC11" s="416" t="s">
        <v>505</v>
      </c>
      <c r="AD11" s="435"/>
      <c r="AE11" s="419"/>
      <c r="AF11" s="419"/>
      <c r="AG11" s="432"/>
      <c r="AH11" s="432"/>
      <c r="AI11" s="433"/>
      <c r="AJ11" s="422"/>
      <c r="AK11" s="423"/>
      <c r="AL11" s="423" t="s">
        <v>245</v>
      </c>
      <c r="AM11" s="424"/>
      <c r="AN11" s="423" t="s">
        <v>245</v>
      </c>
      <c r="AO11" s="425"/>
      <c r="AP11" s="424" t="s">
        <v>245</v>
      </c>
      <c r="AQ11" s="425"/>
      <c r="AR11" s="425"/>
      <c r="AS11" s="425"/>
      <c r="AT11" s="425"/>
      <c r="AU11" s="427"/>
      <c r="AV11" s="428"/>
      <c r="AW11" s="410"/>
      <c r="AX11" s="410"/>
      <c r="AY11" s="410"/>
      <c r="AZ11" s="429">
        <v>15403</v>
      </c>
      <c r="BA11" s="430"/>
      <c r="BB11" s="434"/>
      <c r="BC11" s="431">
        <v>9</v>
      </c>
    </row>
    <row r="12" spans="1:58" ht="21.95" customHeight="1" x14ac:dyDescent="0.25">
      <c r="A12" s="955"/>
      <c r="B12" s="401">
        <v>9</v>
      </c>
      <c r="C12" s="436" t="s">
        <v>550</v>
      </c>
      <c r="D12" s="403"/>
      <c r="E12" s="403"/>
      <c r="F12" s="404"/>
      <c r="G12" s="404"/>
      <c r="H12" s="404"/>
      <c r="I12" s="405"/>
      <c r="J12" s="406"/>
      <c r="K12" s="408" t="str">
        <f t="shared" si="3"/>
        <v xml:space="preserve"> </v>
      </c>
      <c r="L12" s="408" t="str">
        <f t="shared" si="0"/>
        <v xml:space="preserve"> </v>
      </c>
      <c r="M12" s="408" t="str">
        <f t="shared" si="1"/>
        <v xml:space="preserve"> </v>
      </c>
      <c r="N12" s="409">
        <v>1</v>
      </c>
      <c r="O12" s="410"/>
      <c r="P12" s="410" t="s">
        <v>505</v>
      </c>
      <c r="Q12" s="437"/>
      <c r="R12" s="412"/>
      <c r="S12" s="412"/>
      <c r="T12" s="413"/>
      <c r="U12" s="414" t="s">
        <v>505</v>
      </c>
      <c r="V12" s="415">
        <v>5</v>
      </c>
      <c r="W12" s="415">
        <v>7</v>
      </c>
      <c r="X12" s="415">
        <v>4</v>
      </c>
      <c r="Y12" s="415">
        <v>3</v>
      </c>
      <c r="Z12" s="415" t="s">
        <v>505</v>
      </c>
      <c r="AA12" s="415">
        <v>8</v>
      </c>
      <c r="AB12" s="415">
        <v>6</v>
      </c>
      <c r="AC12" s="416">
        <v>2</v>
      </c>
      <c r="AD12" s="435"/>
      <c r="AE12" s="419"/>
      <c r="AF12" s="419"/>
      <c r="AG12" s="432"/>
      <c r="AH12" s="432"/>
      <c r="AI12" s="433"/>
      <c r="AJ12" s="422"/>
      <c r="AK12" s="423"/>
      <c r="AL12" s="423" t="s">
        <v>245</v>
      </c>
      <c r="AM12" s="424"/>
      <c r="AN12" s="423" t="s">
        <v>245</v>
      </c>
      <c r="AO12" s="425"/>
      <c r="AP12" s="424" t="s">
        <v>245</v>
      </c>
      <c r="AQ12" s="425"/>
      <c r="AR12" s="425"/>
      <c r="AS12" s="425"/>
      <c r="AT12" s="425"/>
      <c r="AU12" s="427"/>
      <c r="AV12" s="428"/>
      <c r="AW12" s="410"/>
      <c r="AX12" s="410"/>
      <c r="AY12" s="410"/>
      <c r="AZ12" s="429">
        <v>1968</v>
      </c>
      <c r="BA12" s="430"/>
      <c r="BB12" s="434"/>
      <c r="BC12" s="431">
        <v>0.8</v>
      </c>
    </row>
    <row r="13" spans="1:58" ht="21.95" customHeight="1" x14ac:dyDescent="0.25">
      <c r="A13" s="955"/>
      <c r="B13" s="401">
        <v>10</v>
      </c>
      <c r="C13" s="441" t="s">
        <v>641</v>
      </c>
      <c r="D13" s="403"/>
      <c r="E13" s="403"/>
      <c r="F13" s="404">
        <v>3</v>
      </c>
      <c r="G13" s="442"/>
      <c r="H13" s="404"/>
      <c r="I13" s="405"/>
      <c r="J13" s="406">
        <v>2</v>
      </c>
      <c r="K13" s="408" t="str">
        <f t="shared" si="3"/>
        <v xml:space="preserve"> </v>
      </c>
      <c r="L13" s="408" t="str">
        <f t="shared" si="0"/>
        <v>II</v>
      </c>
      <c r="M13" s="408" t="str">
        <f t="shared" si="1"/>
        <v xml:space="preserve"> </v>
      </c>
      <c r="N13" s="443">
        <v>16</v>
      </c>
      <c r="O13" s="444">
        <f t="shared" ref="O13:O44" si="4">BC13*0.6</f>
        <v>45</v>
      </c>
      <c r="P13" s="444">
        <v>11.5</v>
      </c>
      <c r="Q13" s="411">
        <v>0.5</v>
      </c>
      <c r="R13" s="412">
        <v>5.75</v>
      </c>
      <c r="S13" s="412"/>
      <c r="T13" s="413"/>
      <c r="U13" s="414">
        <v>11</v>
      </c>
      <c r="V13" s="415">
        <v>6</v>
      </c>
      <c r="W13" s="415">
        <v>8</v>
      </c>
      <c r="X13" s="415">
        <v>4</v>
      </c>
      <c r="Y13" s="415">
        <v>3</v>
      </c>
      <c r="Z13" s="415">
        <v>7</v>
      </c>
      <c r="AA13" s="415">
        <v>10</v>
      </c>
      <c r="AB13" s="415">
        <v>2</v>
      </c>
      <c r="AC13" s="416">
        <v>1</v>
      </c>
      <c r="AD13" s="417" t="s">
        <v>50</v>
      </c>
      <c r="AE13" s="445" t="s">
        <v>50</v>
      </c>
      <c r="AF13" s="418" t="s">
        <v>50</v>
      </c>
      <c r="AG13" s="432" t="s">
        <v>50</v>
      </c>
      <c r="AH13" s="420" t="s">
        <v>50</v>
      </c>
      <c r="AI13" s="421"/>
      <c r="AJ13" s="422"/>
      <c r="AK13" s="423" t="s">
        <v>245</v>
      </c>
      <c r="AL13" s="423" t="s">
        <v>245</v>
      </c>
      <c r="AM13" s="424"/>
      <c r="AN13" s="423" t="s">
        <v>245</v>
      </c>
      <c r="AO13" s="425"/>
      <c r="AP13" s="424" t="s">
        <v>245</v>
      </c>
      <c r="AQ13" s="425"/>
      <c r="AR13" s="425"/>
      <c r="AS13" s="425"/>
      <c r="AT13" s="425"/>
      <c r="AU13" s="427"/>
      <c r="AV13" s="428" t="s">
        <v>335</v>
      </c>
      <c r="AW13" s="444">
        <v>11.5</v>
      </c>
      <c r="AX13" s="446">
        <v>10</v>
      </c>
      <c r="AY13" s="446">
        <v>6</v>
      </c>
      <c r="AZ13" s="447">
        <v>20261</v>
      </c>
      <c r="BA13" s="430" t="s">
        <v>66</v>
      </c>
      <c r="BB13" s="430" t="s">
        <v>70</v>
      </c>
      <c r="BC13" s="448">
        <v>75</v>
      </c>
    </row>
    <row r="14" spans="1:58" ht="21.95" customHeight="1" x14ac:dyDescent="0.25">
      <c r="A14" s="955"/>
      <c r="B14" s="401">
        <v>11</v>
      </c>
      <c r="C14" s="402" t="s">
        <v>595</v>
      </c>
      <c r="D14" s="403"/>
      <c r="E14" s="403"/>
      <c r="F14" s="404">
        <v>3</v>
      </c>
      <c r="G14" s="404"/>
      <c r="H14" s="404"/>
      <c r="I14" s="405"/>
      <c r="J14" s="406"/>
      <c r="K14" s="408" t="str">
        <f t="shared" si="3"/>
        <v xml:space="preserve"> </v>
      </c>
      <c r="L14" s="408" t="str">
        <f t="shared" si="0"/>
        <v xml:space="preserve"> </v>
      </c>
      <c r="M14" s="408" t="str">
        <f t="shared" si="1"/>
        <v>III</v>
      </c>
      <c r="N14" s="443">
        <v>1</v>
      </c>
      <c r="O14" s="444">
        <f t="shared" si="4"/>
        <v>14.399999999999999</v>
      </c>
      <c r="P14" s="444">
        <v>13.7</v>
      </c>
      <c r="Q14" s="411">
        <v>0.5</v>
      </c>
      <c r="R14" s="412">
        <v>6.85</v>
      </c>
      <c r="S14" s="412"/>
      <c r="T14" s="413"/>
      <c r="U14" s="414">
        <v>11</v>
      </c>
      <c r="V14" s="415">
        <v>6</v>
      </c>
      <c r="W14" s="415">
        <v>5</v>
      </c>
      <c r="X14" s="415">
        <v>3</v>
      </c>
      <c r="Y14" s="415">
        <v>2</v>
      </c>
      <c r="Z14" s="415">
        <v>9</v>
      </c>
      <c r="AA14" s="415">
        <v>8</v>
      </c>
      <c r="AB14" s="415">
        <v>7</v>
      </c>
      <c r="AC14" s="416">
        <v>1</v>
      </c>
      <c r="AD14" s="449" t="s">
        <v>50</v>
      </c>
      <c r="AE14" s="445" t="s">
        <v>50</v>
      </c>
      <c r="AF14" s="418" t="s">
        <v>50</v>
      </c>
      <c r="AG14" s="419" t="s">
        <v>50</v>
      </c>
      <c r="AH14" s="419" t="s">
        <v>50</v>
      </c>
      <c r="AI14" s="433"/>
      <c r="AJ14" s="422"/>
      <c r="AK14" s="423" t="s">
        <v>245</v>
      </c>
      <c r="AL14" s="423" t="s">
        <v>245</v>
      </c>
      <c r="AM14" s="424"/>
      <c r="AN14" s="423" t="s">
        <v>245</v>
      </c>
      <c r="AO14" s="425"/>
      <c r="AP14" s="424" t="s">
        <v>245</v>
      </c>
      <c r="AQ14" s="425"/>
      <c r="AR14" s="425"/>
      <c r="AS14" s="425"/>
      <c r="AT14" s="425"/>
      <c r="AU14" s="427"/>
      <c r="AV14" s="428" t="s">
        <v>276</v>
      </c>
      <c r="AW14" s="444">
        <v>13.7</v>
      </c>
      <c r="AX14" s="446">
        <v>10</v>
      </c>
      <c r="AY14" s="446">
        <v>10</v>
      </c>
      <c r="AZ14" s="447">
        <v>6105</v>
      </c>
      <c r="BA14" s="430" t="s">
        <v>66</v>
      </c>
      <c r="BB14" s="434" t="s">
        <v>69</v>
      </c>
      <c r="BC14" s="448">
        <v>24</v>
      </c>
    </row>
    <row r="15" spans="1:58" s="463" customFormat="1" ht="21.95" customHeight="1" x14ac:dyDescent="0.25">
      <c r="A15" s="955"/>
      <c r="B15" s="401">
        <v>12</v>
      </c>
      <c r="C15" s="450" t="s">
        <v>691</v>
      </c>
      <c r="D15" s="451"/>
      <c r="E15" s="451"/>
      <c r="F15" s="404"/>
      <c r="G15" s="452"/>
      <c r="H15" s="452"/>
      <c r="I15" s="453"/>
      <c r="J15" s="454"/>
      <c r="K15" s="408" t="str">
        <f t="shared" si="3"/>
        <v xml:space="preserve"> </v>
      </c>
      <c r="L15" s="408" t="str">
        <f t="shared" si="0"/>
        <v xml:space="preserve"> </v>
      </c>
      <c r="M15" s="408" t="str">
        <f t="shared" si="1"/>
        <v xml:space="preserve"> </v>
      </c>
      <c r="N15" s="455">
        <v>7</v>
      </c>
      <c r="O15" s="410">
        <f t="shared" si="4"/>
        <v>9</v>
      </c>
      <c r="P15" s="410" t="s">
        <v>505</v>
      </c>
      <c r="Q15" s="437"/>
      <c r="R15" s="412"/>
      <c r="S15" s="412"/>
      <c r="T15" s="456"/>
      <c r="U15" s="414">
        <v>11</v>
      </c>
      <c r="V15" s="415">
        <v>6</v>
      </c>
      <c r="W15" s="415">
        <v>7</v>
      </c>
      <c r="X15" s="415">
        <v>5</v>
      </c>
      <c r="Y15" s="415">
        <v>9</v>
      </c>
      <c r="Z15" s="415">
        <v>4</v>
      </c>
      <c r="AA15" s="415">
        <v>10</v>
      </c>
      <c r="AB15" s="415">
        <v>1</v>
      </c>
      <c r="AC15" s="416">
        <v>3</v>
      </c>
      <c r="AD15" s="449"/>
      <c r="AE15" s="445"/>
      <c r="AF15" s="445"/>
      <c r="AG15" s="432"/>
      <c r="AH15" s="420"/>
      <c r="AI15" s="433"/>
      <c r="AJ15" s="422"/>
      <c r="AK15" s="423" t="s">
        <v>245</v>
      </c>
      <c r="AL15" s="423" t="s">
        <v>245</v>
      </c>
      <c r="AM15" s="457"/>
      <c r="AN15" s="423" t="s">
        <v>245</v>
      </c>
      <c r="AO15" s="458"/>
      <c r="AP15" s="424" t="s">
        <v>245</v>
      </c>
      <c r="AQ15" s="458"/>
      <c r="AR15" s="458"/>
      <c r="AS15" s="458"/>
      <c r="AT15" s="458"/>
      <c r="AU15" s="427"/>
      <c r="AV15" s="459" t="s">
        <v>336</v>
      </c>
      <c r="AW15" s="410"/>
      <c r="AX15" s="458">
        <v>4</v>
      </c>
      <c r="AY15" s="458">
        <v>9</v>
      </c>
      <c r="AZ15" s="460">
        <v>8062</v>
      </c>
      <c r="BA15" s="410" t="s">
        <v>66</v>
      </c>
      <c r="BB15" s="461" t="s">
        <v>70</v>
      </c>
      <c r="BC15" s="462">
        <v>15</v>
      </c>
      <c r="BF15" s="370"/>
    </row>
    <row r="16" spans="1:58" ht="21.95" customHeight="1" x14ac:dyDescent="0.25">
      <c r="A16" s="955"/>
      <c r="B16" s="401">
        <v>13</v>
      </c>
      <c r="C16" s="436" t="s">
        <v>551</v>
      </c>
      <c r="D16" s="464"/>
      <c r="E16" s="464"/>
      <c r="F16" s="424"/>
      <c r="G16" s="424"/>
      <c r="H16" s="424"/>
      <c r="I16" s="465"/>
      <c r="J16" s="466"/>
      <c r="K16" s="467" t="str">
        <f t="shared" si="3"/>
        <v xml:space="preserve"> </v>
      </c>
      <c r="L16" s="467" t="str">
        <f t="shared" si="0"/>
        <v xml:space="preserve"> </v>
      </c>
      <c r="M16" s="467" t="str">
        <f t="shared" si="1"/>
        <v xml:space="preserve"> </v>
      </c>
      <c r="N16" s="443">
        <v>0</v>
      </c>
      <c r="O16" s="444">
        <f t="shared" si="4"/>
        <v>0.6</v>
      </c>
      <c r="P16" s="444" t="s">
        <v>505</v>
      </c>
      <c r="Q16" s="437"/>
      <c r="R16" s="412"/>
      <c r="S16" s="412"/>
      <c r="T16" s="413"/>
      <c r="U16" s="414" t="s">
        <v>505</v>
      </c>
      <c r="V16" s="415">
        <v>3</v>
      </c>
      <c r="W16" s="415" t="s">
        <v>505</v>
      </c>
      <c r="X16" s="415">
        <v>2</v>
      </c>
      <c r="Y16" s="415">
        <v>4</v>
      </c>
      <c r="Z16" s="415" t="s">
        <v>505</v>
      </c>
      <c r="AA16" s="415" t="s">
        <v>505</v>
      </c>
      <c r="AB16" s="415">
        <v>1</v>
      </c>
      <c r="AC16" s="416" t="s">
        <v>505</v>
      </c>
      <c r="AD16" s="449"/>
      <c r="AE16" s="445"/>
      <c r="AF16" s="445"/>
      <c r="AG16" s="432"/>
      <c r="AH16" s="432"/>
      <c r="AI16" s="433"/>
      <c r="AJ16" s="422"/>
      <c r="AK16" s="423" t="s">
        <v>245</v>
      </c>
      <c r="AL16" s="423" t="s">
        <v>245</v>
      </c>
      <c r="AM16" s="424"/>
      <c r="AN16" s="423" t="s">
        <v>245</v>
      </c>
      <c r="AO16" s="425"/>
      <c r="AP16" s="425"/>
      <c r="AQ16" s="425"/>
      <c r="AR16" s="425"/>
      <c r="AS16" s="425"/>
      <c r="AT16" s="425"/>
      <c r="AU16" s="427"/>
      <c r="AV16" s="428"/>
      <c r="AW16" s="444"/>
      <c r="AX16" s="446"/>
      <c r="AY16" s="446"/>
      <c r="AZ16" s="447">
        <v>1026</v>
      </c>
      <c r="BA16" s="430"/>
      <c r="BB16" s="434"/>
      <c r="BC16" s="448">
        <v>1</v>
      </c>
    </row>
    <row r="17" spans="1:58" ht="21.95" customHeight="1" x14ac:dyDescent="0.25">
      <c r="A17" s="955"/>
      <c r="B17" s="401">
        <v>14</v>
      </c>
      <c r="C17" s="436" t="s">
        <v>552</v>
      </c>
      <c r="D17" s="464"/>
      <c r="E17" s="464"/>
      <c r="F17" s="424"/>
      <c r="G17" s="424"/>
      <c r="H17" s="424"/>
      <c r="I17" s="465"/>
      <c r="J17" s="466"/>
      <c r="K17" s="467" t="str">
        <f t="shared" si="3"/>
        <v xml:space="preserve"> </v>
      </c>
      <c r="L17" s="467" t="str">
        <f t="shared" si="0"/>
        <v xml:space="preserve"> </v>
      </c>
      <c r="M17" s="467" t="str">
        <f t="shared" si="1"/>
        <v xml:space="preserve"> </v>
      </c>
      <c r="N17" s="443">
        <v>1</v>
      </c>
      <c r="O17" s="444">
        <f t="shared" si="4"/>
        <v>1.2</v>
      </c>
      <c r="P17" s="444" t="s">
        <v>505</v>
      </c>
      <c r="Q17" s="437"/>
      <c r="R17" s="412"/>
      <c r="S17" s="412"/>
      <c r="T17" s="413"/>
      <c r="U17" s="438" t="s">
        <v>505</v>
      </c>
      <c r="V17" s="439">
        <v>3</v>
      </c>
      <c r="W17" s="439">
        <v>5</v>
      </c>
      <c r="X17" s="439">
        <v>1</v>
      </c>
      <c r="Y17" s="439">
        <v>4</v>
      </c>
      <c r="Z17" s="439" t="s">
        <v>505</v>
      </c>
      <c r="AA17" s="439">
        <v>8</v>
      </c>
      <c r="AB17" s="439">
        <v>2</v>
      </c>
      <c r="AC17" s="440">
        <v>6</v>
      </c>
      <c r="AD17" s="449"/>
      <c r="AE17" s="445"/>
      <c r="AF17" s="445"/>
      <c r="AG17" s="432"/>
      <c r="AH17" s="432"/>
      <c r="AI17" s="433"/>
      <c r="AJ17" s="422"/>
      <c r="AK17" s="423" t="s">
        <v>245</v>
      </c>
      <c r="AL17" s="423" t="s">
        <v>245</v>
      </c>
      <c r="AM17" s="424"/>
      <c r="AN17" s="423" t="s">
        <v>245</v>
      </c>
      <c r="AO17" s="425"/>
      <c r="AP17" s="425"/>
      <c r="AQ17" s="425"/>
      <c r="AR17" s="425"/>
      <c r="AS17" s="425"/>
      <c r="AT17" s="425"/>
      <c r="AU17" s="427"/>
      <c r="AV17" s="428"/>
      <c r="AW17" s="444"/>
      <c r="AX17" s="446"/>
      <c r="AY17" s="446"/>
      <c r="AZ17" s="447">
        <v>2993</v>
      </c>
      <c r="BA17" s="430"/>
      <c r="BB17" s="434"/>
      <c r="BC17" s="448">
        <v>2</v>
      </c>
    </row>
    <row r="18" spans="1:58" ht="21.95" customHeight="1" x14ac:dyDescent="0.25">
      <c r="A18" s="955"/>
      <c r="B18" s="401">
        <v>15</v>
      </c>
      <c r="C18" s="436" t="s">
        <v>553</v>
      </c>
      <c r="D18" s="464"/>
      <c r="E18" s="464"/>
      <c r="F18" s="424"/>
      <c r="G18" s="424"/>
      <c r="H18" s="424"/>
      <c r="I18" s="465"/>
      <c r="J18" s="466"/>
      <c r="K18" s="467" t="str">
        <f t="shared" si="3"/>
        <v xml:space="preserve"> </v>
      </c>
      <c r="L18" s="467" t="str">
        <f t="shared" si="0"/>
        <v xml:space="preserve"> </v>
      </c>
      <c r="M18" s="467" t="str">
        <f t="shared" si="1"/>
        <v xml:space="preserve"> </v>
      </c>
      <c r="N18" s="443">
        <v>10</v>
      </c>
      <c r="O18" s="444"/>
      <c r="P18" s="444" t="s">
        <v>505</v>
      </c>
      <c r="Q18" s="437"/>
      <c r="R18" s="412"/>
      <c r="S18" s="412"/>
      <c r="T18" s="413"/>
      <c r="U18" s="414" t="s">
        <v>505</v>
      </c>
      <c r="V18" s="415">
        <v>6</v>
      </c>
      <c r="W18" s="415">
        <v>3</v>
      </c>
      <c r="X18" s="415">
        <v>1</v>
      </c>
      <c r="Y18" s="415" t="s">
        <v>505</v>
      </c>
      <c r="Z18" s="415">
        <v>4</v>
      </c>
      <c r="AA18" s="415">
        <v>7</v>
      </c>
      <c r="AB18" s="415">
        <v>5</v>
      </c>
      <c r="AC18" s="416">
        <v>2</v>
      </c>
      <c r="AD18" s="449"/>
      <c r="AE18" s="445"/>
      <c r="AF18" s="445"/>
      <c r="AG18" s="432"/>
      <c r="AH18" s="432"/>
      <c r="AI18" s="433"/>
      <c r="AJ18" s="422"/>
      <c r="AK18" s="423"/>
      <c r="AL18" s="423" t="s">
        <v>245</v>
      </c>
      <c r="AM18" s="424"/>
      <c r="AN18" s="423"/>
      <c r="AO18" s="425"/>
      <c r="AP18" s="425"/>
      <c r="AQ18" s="425"/>
      <c r="AR18" s="425"/>
      <c r="AS18" s="425"/>
      <c r="AT18" s="425"/>
      <c r="AU18" s="427"/>
      <c r="AV18" s="428"/>
      <c r="AW18" s="444"/>
      <c r="AX18" s="446"/>
      <c r="AY18" s="446"/>
      <c r="AZ18" s="447">
        <v>4155</v>
      </c>
      <c r="BA18" s="430"/>
      <c r="BB18" s="434"/>
      <c r="BC18" s="448">
        <v>0</v>
      </c>
    </row>
    <row r="19" spans="1:58" ht="21.95" customHeight="1" x14ac:dyDescent="0.25">
      <c r="A19" s="955"/>
      <c r="B19" s="401">
        <v>16</v>
      </c>
      <c r="C19" s="436" t="s">
        <v>838</v>
      </c>
      <c r="D19" s="464"/>
      <c r="E19" s="464"/>
      <c r="F19" s="424"/>
      <c r="G19" s="424"/>
      <c r="H19" s="424"/>
      <c r="I19" s="465"/>
      <c r="J19" s="466"/>
      <c r="K19" s="467" t="str">
        <f t="shared" si="3"/>
        <v xml:space="preserve"> </v>
      </c>
      <c r="L19" s="467" t="str">
        <f t="shared" si="0"/>
        <v xml:space="preserve"> </v>
      </c>
      <c r="M19" s="467" t="str">
        <f t="shared" si="1"/>
        <v xml:space="preserve"> </v>
      </c>
      <c r="N19" s="443">
        <v>2</v>
      </c>
      <c r="O19" s="444"/>
      <c r="P19" s="444" t="s">
        <v>505</v>
      </c>
      <c r="Q19" s="437"/>
      <c r="R19" s="412"/>
      <c r="S19" s="412"/>
      <c r="T19" s="413"/>
      <c r="U19" s="438" t="s">
        <v>505</v>
      </c>
      <c r="V19" s="439" t="s">
        <v>505</v>
      </c>
      <c r="W19" s="439" t="s">
        <v>505</v>
      </c>
      <c r="X19" s="439" t="s">
        <v>505</v>
      </c>
      <c r="Y19" s="439" t="s">
        <v>505</v>
      </c>
      <c r="Z19" s="439" t="s">
        <v>505</v>
      </c>
      <c r="AA19" s="439" t="s">
        <v>505</v>
      </c>
      <c r="AB19" s="439" t="s">
        <v>505</v>
      </c>
      <c r="AC19" s="440" t="s">
        <v>505</v>
      </c>
      <c r="AD19" s="449"/>
      <c r="AE19" s="445"/>
      <c r="AF19" s="445"/>
      <c r="AG19" s="432"/>
      <c r="AH19" s="432"/>
      <c r="AI19" s="433"/>
      <c r="AJ19" s="428"/>
      <c r="AK19" s="430"/>
      <c r="AL19" s="423" t="s">
        <v>245</v>
      </c>
      <c r="AM19" s="424"/>
      <c r="AN19" s="430"/>
      <c r="AO19" s="425"/>
      <c r="AP19" s="425"/>
      <c r="AQ19" s="425"/>
      <c r="AR19" s="425"/>
      <c r="AS19" s="425"/>
      <c r="AT19" s="425"/>
      <c r="AU19" s="427"/>
      <c r="AV19" s="428"/>
      <c r="AW19" s="444"/>
      <c r="AX19" s="446"/>
      <c r="AY19" s="446"/>
      <c r="AZ19" s="447">
        <v>3664</v>
      </c>
      <c r="BA19" s="430"/>
      <c r="BB19" s="434"/>
      <c r="BC19" s="448">
        <v>0</v>
      </c>
    </row>
    <row r="20" spans="1:58" ht="21.95" customHeight="1" x14ac:dyDescent="0.25">
      <c r="A20" s="955"/>
      <c r="B20" s="401">
        <v>17</v>
      </c>
      <c r="C20" s="436" t="s">
        <v>839</v>
      </c>
      <c r="D20" s="464"/>
      <c r="E20" s="464"/>
      <c r="F20" s="424"/>
      <c r="G20" s="424"/>
      <c r="H20" s="424"/>
      <c r="I20" s="465"/>
      <c r="J20" s="466"/>
      <c r="K20" s="467" t="str">
        <f t="shared" si="3"/>
        <v xml:space="preserve"> </v>
      </c>
      <c r="L20" s="467" t="str">
        <f t="shared" si="0"/>
        <v xml:space="preserve"> </v>
      </c>
      <c r="M20" s="467" t="str">
        <f t="shared" si="1"/>
        <v xml:space="preserve"> </v>
      </c>
      <c r="N20" s="443"/>
      <c r="O20" s="444"/>
      <c r="P20" s="444" t="s">
        <v>505</v>
      </c>
      <c r="Q20" s="437"/>
      <c r="R20" s="412"/>
      <c r="S20" s="412"/>
      <c r="T20" s="413"/>
      <c r="U20" s="414" t="s">
        <v>505</v>
      </c>
      <c r="V20" s="415" t="s">
        <v>505</v>
      </c>
      <c r="W20" s="415" t="s">
        <v>505</v>
      </c>
      <c r="X20" s="415" t="s">
        <v>505</v>
      </c>
      <c r="Y20" s="415" t="s">
        <v>505</v>
      </c>
      <c r="Z20" s="415" t="s">
        <v>505</v>
      </c>
      <c r="AA20" s="415" t="s">
        <v>505</v>
      </c>
      <c r="AB20" s="415" t="s">
        <v>505</v>
      </c>
      <c r="AC20" s="416" t="s">
        <v>505</v>
      </c>
      <c r="AD20" s="449"/>
      <c r="AE20" s="445"/>
      <c r="AF20" s="445"/>
      <c r="AG20" s="432"/>
      <c r="AH20" s="432"/>
      <c r="AI20" s="433"/>
      <c r="AJ20" s="428"/>
      <c r="AK20" s="430"/>
      <c r="AL20" s="423" t="s">
        <v>245</v>
      </c>
      <c r="AM20" s="424"/>
      <c r="AN20" s="430"/>
      <c r="AO20" s="425"/>
      <c r="AP20" s="425"/>
      <c r="AQ20" s="425"/>
      <c r="AR20" s="425"/>
      <c r="AS20" s="425"/>
      <c r="AT20" s="425"/>
      <c r="AU20" s="427"/>
      <c r="AV20" s="428"/>
      <c r="AW20" s="444"/>
      <c r="AX20" s="446"/>
      <c r="AY20" s="446"/>
      <c r="AZ20" s="447">
        <v>3335</v>
      </c>
      <c r="BA20" s="430"/>
      <c r="BB20" s="434"/>
      <c r="BC20" s="448">
        <v>0</v>
      </c>
    </row>
    <row r="21" spans="1:58" ht="21.95" customHeight="1" x14ac:dyDescent="0.25">
      <c r="A21" s="955"/>
      <c r="B21" s="401">
        <v>18</v>
      </c>
      <c r="C21" s="436" t="s">
        <v>556</v>
      </c>
      <c r="D21" s="464"/>
      <c r="E21" s="464"/>
      <c r="F21" s="424"/>
      <c r="G21" s="424"/>
      <c r="H21" s="424"/>
      <c r="I21" s="465"/>
      <c r="J21" s="466"/>
      <c r="K21" s="467" t="str">
        <f t="shared" si="3"/>
        <v xml:space="preserve"> </v>
      </c>
      <c r="L21" s="467" t="str">
        <f t="shared" si="0"/>
        <v xml:space="preserve"> </v>
      </c>
      <c r="M21" s="467" t="str">
        <f t="shared" si="1"/>
        <v xml:space="preserve"> </v>
      </c>
      <c r="N21" s="443">
        <v>0</v>
      </c>
      <c r="O21" s="444"/>
      <c r="P21" s="444" t="s">
        <v>505</v>
      </c>
      <c r="Q21" s="437"/>
      <c r="R21" s="412"/>
      <c r="S21" s="412"/>
      <c r="T21" s="413"/>
      <c r="U21" s="414" t="s">
        <v>505</v>
      </c>
      <c r="V21" s="415">
        <v>5</v>
      </c>
      <c r="W21" s="415">
        <v>6</v>
      </c>
      <c r="X21" s="415">
        <v>2</v>
      </c>
      <c r="Y21" s="415" t="s">
        <v>505</v>
      </c>
      <c r="Z21" s="415" t="s">
        <v>505</v>
      </c>
      <c r="AA21" s="415">
        <v>7</v>
      </c>
      <c r="AB21" s="415">
        <v>4</v>
      </c>
      <c r="AC21" s="416">
        <v>3</v>
      </c>
      <c r="AD21" s="449"/>
      <c r="AE21" s="445"/>
      <c r="AF21" s="445"/>
      <c r="AG21" s="432"/>
      <c r="AH21" s="432"/>
      <c r="AI21" s="433"/>
      <c r="AJ21" s="422"/>
      <c r="AK21" s="423"/>
      <c r="AL21" s="423" t="s">
        <v>245</v>
      </c>
      <c r="AM21" s="424"/>
      <c r="AN21" s="423"/>
      <c r="AO21" s="425"/>
      <c r="AP21" s="425"/>
      <c r="AQ21" s="425"/>
      <c r="AR21" s="425"/>
      <c r="AS21" s="425"/>
      <c r="AT21" s="425"/>
      <c r="AU21" s="427"/>
      <c r="AV21" s="428"/>
      <c r="AW21" s="444"/>
      <c r="AX21" s="446"/>
      <c r="AY21" s="446"/>
      <c r="AZ21" s="447">
        <v>7382</v>
      </c>
      <c r="BA21" s="430"/>
      <c r="BB21" s="434"/>
      <c r="BC21" s="448">
        <v>0</v>
      </c>
    </row>
    <row r="22" spans="1:58" ht="21.95" customHeight="1" x14ac:dyDescent="0.25">
      <c r="A22" s="955"/>
      <c r="B22" s="401">
        <v>19</v>
      </c>
      <c r="C22" s="436" t="s">
        <v>840</v>
      </c>
      <c r="D22" s="464"/>
      <c r="E22" s="464"/>
      <c r="F22" s="424"/>
      <c r="G22" s="424"/>
      <c r="H22" s="424"/>
      <c r="I22" s="465"/>
      <c r="J22" s="466"/>
      <c r="K22" s="467" t="str">
        <f t="shared" si="3"/>
        <v xml:space="preserve"> </v>
      </c>
      <c r="L22" s="467" t="str">
        <f t="shared" si="0"/>
        <v xml:space="preserve"> </v>
      </c>
      <c r="M22" s="467" t="str">
        <f t="shared" si="1"/>
        <v xml:space="preserve"> </v>
      </c>
      <c r="N22" s="443"/>
      <c r="O22" s="444"/>
      <c r="P22" s="444" t="s">
        <v>505</v>
      </c>
      <c r="Q22" s="437"/>
      <c r="R22" s="412"/>
      <c r="S22" s="412"/>
      <c r="T22" s="413"/>
      <c r="U22" s="414" t="s">
        <v>505</v>
      </c>
      <c r="V22" s="415" t="s">
        <v>505</v>
      </c>
      <c r="W22" s="415" t="s">
        <v>505</v>
      </c>
      <c r="X22" s="415" t="s">
        <v>505</v>
      </c>
      <c r="Y22" s="415" t="s">
        <v>505</v>
      </c>
      <c r="Z22" s="415" t="s">
        <v>505</v>
      </c>
      <c r="AA22" s="415" t="s">
        <v>505</v>
      </c>
      <c r="AB22" s="415" t="s">
        <v>505</v>
      </c>
      <c r="AC22" s="416" t="s">
        <v>505</v>
      </c>
      <c r="AD22" s="449"/>
      <c r="AE22" s="445"/>
      <c r="AF22" s="445"/>
      <c r="AG22" s="432"/>
      <c r="AH22" s="432"/>
      <c r="AI22" s="433"/>
      <c r="AJ22" s="422"/>
      <c r="AK22" s="423"/>
      <c r="AL22" s="423" t="s">
        <v>245</v>
      </c>
      <c r="AM22" s="424"/>
      <c r="AN22" s="423"/>
      <c r="AO22" s="425"/>
      <c r="AP22" s="425"/>
      <c r="AQ22" s="425"/>
      <c r="AR22" s="425"/>
      <c r="AS22" s="425"/>
      <c r="AT22" s="425"/>
      <c r="AU22" s="427"/>
      <c r="AV22" s="428"/>
      <c r="AW22" s="444"/>
      <c r="AX22" s="446"/>
      <c r="AY22" s="446"/>
      <c r="AZ22" s="447">
        <v>942</v>
      </c>
      <c r="BA22" s="430"/>
      <c r="BB22" s="434"/>
      <c r="BC22" s="448">
        <v>0</v>
      </c>
    </row>
    <row r="23" spans="1:58" ht="21.95" customHeight="1" x14ac:dyDescent="0.25">
      <c r="A23" s="955"/>
      <c r="B23" s="401">
        <v>20</v>
      </c>
      <c r="C23" s="436" t="s">
        <v>558</v>
      </c>
      <c r="D23" s="464"/>
      <c r="E23" s="464"/>
      <c r="F23" s="424"/>
      <c r="G23" s="424"/>
      <c r="H23" s="424"/>
      <c r="I23" s="465"/>
      <c r="J23" s="466"/>
      <c r="K23" s="467" t="str">
        <f t="shared" si="3"/>
        <v xml:space="preserve"> </v>
      </c>
      <c r="L23" s="467" t="str">
        <f t="shared" si="0"/>
        <v xml:space="preserve"> </v>
      </c>
      <c r="M23" s="467" t="str">
        <f t="shared" si="1"/>
        <v xml:space="preserve"> </v>
      </c>
      <c r="N23" s="443"/>
      <c r="O23" s="444"/>
      <c r="P23" s="444" t="s">
        <v>505</v>
      </c>
      <c r="Q23" s="437"/>
      <c r="R23" s="412"/>
      <c r="S23" s="412"/>
      <c r="T23" s="413"/>
      <c r="U23" s="414" t="s">
        <v>505</v>
      </c>
      <c r="V23" s="415" t="s">
        <v>505</v>
      </c>
      <c r="W23" s="415" t="s">
        <v>505</v>
      </c>
      <c r="X23" s="415" t="s">
        <v>505</v>
      </c>
      <c r="Y23" s="415" t="s">
        <v>505</v>
      </c>
      <c r="Z23" s="415" t="s">
        <v>505</v>
      </c>
      <c r="AA23" s="415" t="s">
        <v>505</v>
      </c>
      <c r="AB23" s="415" t="s">
        <v>505</v>
      </c>
      <c r="AC23" s="416" t="s">
        <v>505</v>
      </c>
      <c r="AD23" s="449"/>
      <c r="AE23" s="445"/>
      <c r="AF23" s="445"/>
      <c r="AG23" s="432"/>
      <c r="AH23" s="432"/>
      <c r="AI23" s="433"/>
      <c r="AJ23" s="422"/>
      <c r="AK23" s="423"/>
      <c r="AL23" s="423" t="s">
        <v>245</v>
      </c>
      <c r="AM23" s="424"/>
      <c r="AN23" s="423"/>
      <c r="AO23" s="425"/>
      <c r="AP23" s="425"/>
      <c r="AQ23" s="425"/>
      <c r="AR23" s="425"/>
      <c r="AS23" s="425"/>
      <c r="AT23" s="425"/>
      <c r="AU23" s="427"/>
      <c r="AV23" s="428"/>
      <c r="AW23" s="444"/>
      <c r="AX23" s="446"/>
      <c r="AY23" s="446"/>
      <c r="AZ23" s="447">
        <v>1058</v>
      </c>
      <c r="BA23" s="430"/>
      <c r="BB23" s="434"/>
      <c r="BC23" s="448">
        <v>0</v>
      </c>
    </row>
    <row r="24" spans="1:58" ht="21.95" customHeight="1" x14ac:dyDescent="0.25">
      <c r="A24" s="955"/>
      <c r="B24" s="401">
        <v>21</v>
      </c>
      <c r="C24" s="436" t="s">
        <v>559</v>
      </c>
      <c r="D24" s="403"/>
      <c r="E24" s="403"/>
      <c r="F24" s="404"/>
      <c r="G24" s="404"/>
      <c r="H24" s="404"/>
      <c r="I24" s="405"/>
      <c r="J24" s="406"/>
      <c r="K24" s="408" t="str">
        <f t="shared" si="3"/>
        <v xml:space="preserve"> </v>
      </c>
      <c r="L24" s="408" t="str">
        <f t="shared" si="0"/>
        <v xml:space="preserve"> </v>
      </c>
      <c r="M24" s="408" t="str">
        <f t="shared" si="1"/>
        <v xml:space="preserve"> </v>
      </c>
      <c r="N24" s="443">
        <v>0</v>
      </c>
      <c r="O24" s="444"/>
      <c r="P24" s="444" t="s">
        <v>505</v>
      </c>
      <c r="Q24" s="437"/>
      <c r="R24" s="412"/>
      <c r="S24" s="412"/>
      <c r="T24" s="413"/>
      <c r="U24" s="414" t="s">
        <v>505</v>
      </c>
      <c r="V24" s="415">
        <v>4</v>
      </c>
      <c r="W24" s="415">
        <v>5</v>
      </c>
      <c r="X24" s="415">
        <v>2</v>
      </c>
      <c r="Y24" s="415">
        <v>3</v>
      </c>
      <c r="Z24" s="415" t="s">
        <v>505</v>
      </c>
      <c r="AA24" s="415">
        <v>7</v>
      </c>
      <c r="AB24" s="415">
        <v>1</v>
      </c>
      <c r="AC24" s="416" t="s">
        <v>505</v>
      </c>
      <c r="AD24" s="449"/>
      <c r="AE24" s="445"/>
      <c r="AF24" s="445"/>
      <c r="AG24" s="432"/>
      <c r="AH24" s="432"/>
      <c r="AI24" s="433"/>
      <c r="AJ24" s="422"/>
      <c r="AK24" s="423"/>
      <c r="AL24" s="423" t="s">
        <v>245</v>
      </c>
      <c r="AM24" s="424"/>
      <c r="AN24" s="423"/>
      <c r="AO24" s="425"/>
      <c r="AP24" s="424" t="s">
        <v>245</v>
      </c>
      <c r="AQ24" s="425"/>
      <c r="AR24" s="425"/>
      <c r="AS24" s="425"/>
      <c r="AT24" s="425"/>
      <c r="AU24" s="427"/>
      <c r="AV24" s="428"/>
      <c r="AW24" s="444"/>
      <c r="AX24" s="446"/>
      <c r="AY24" s="446"/>
      <c r="AZ24" s="447">
        <v>2426</v>
      </c>
      <c r="BA24" s="430"/>
      <c r="BB24" s="434"/>
      <c r="BC24" s="448">
        <v>0</v>
      </c>
    </row>
    <row r="25" spans="1:58" ht="21.95" customHeight="1" x14ac:dyDescent="0.25">
      <c r="A25" s="955"/>
      <c r="B25" s="401">
        <v>22</v>
      </c>
      <c r="C25" s="450" t="s">
        <v>629</v>
      </c>
      <c r="D25" s="464"/>
      <c r="E25" s="464"/>
      <c r="F25" s="424"/>
      <c r="G25" s="424"/>
      <c r="H25" s="424"/>
      <c r="I25" s="465"/>
      <c r="J25" s="466"/>
      <c r="K25" s="467" t="str">
        <f t="shared" si="3"/>
        <v xml:space="preserve"> </v>
      </c>
      <c r="L25" s="467" t="str">
        <f t="shared" si="0"/>
        <v xml:space="preserve"> </v>
      </c>
      <c r="M25" s="467" t="str">
        <f t="shared" si="1"/>
        <v xml:space="preserve"> </v>
      </c>
      <c r="N25" s="443"/>
      <c r="O25" s="444">
        <f t="shared" si="4"/>
        <v>10.199999999999999</v>
      </c>
      <c r="P25" s="444" t="s">
        <v>505</v>
      </c>
      <c r="Q25" s="437"/>
      <c r="R25" s="412"/>
      <c r="S25" s="412"/>
      <c r="T25" s="413"/>
      <c r="U25" s="414" t="s">
        <v>505</v>
      </c>
      <c r="V25" s="415">
        <v>5</v>
      </c>
      <c r="W25" s="415">
        <v>6</v>
      </c>
      <c r="X25" s="415">
        <v>2</v>
      </c>
      <c r="Y25" s="415">
        <v>3</v>
      </c>
      <c r="Z25" s="415" t="s">
        <v>505</v>
      </c>
      <c r="AA25" s="415">
        <v>7</v>
      </c>
      <c r="AB25" s="415">
        <v>4</v>
      </c>
      <c r="AC25" s="416">
        <v>1</v>
      </c>
      <c r="AD25" s="449"/>
      <c r="AE25" s="445"/>
      <c r="AF25" s="445"/>
      <c r="AG25" s="432"/>
      <c r="AH25" s="432"/>
      <c r="AI25" s="433"/>
      <c r="AJ25" s="422"/>
      <c r="AK25" s="423" t="s">
        <v>245</v>
      </c>
      <c r="AL25" s="423" t="s">
        <v>245</v>
      </c>
      <c r="AM25" s="424"/>
      <c r="AN25" s="423" t="s">
        <v>245</v>
      </c>
      <c r="AO25" s="425"/>
      <c r="AP25" s="425"/>
      <c r="AQ25" s="425"/>
      <c r="AR25" s="425"/>
      <c r="AS25" s="425"/>
      <c r="AT25" s="425"/>
      <c r="AU25" s="427"/>
      <c r="AV25" s="428"/>
      <c r="AW25" s="444"/>
      <c r="AX25" s="446"/>
      <c r="AY25" s="446"/>
      <c r="AZ25" s="447">
        <v>7023</v>
      </c>
      <c r="BA25" s="430"/>
      <c r="BB25" s="434"/>
      <c r="BC25" s="448">
        <v>17</v>
      </c>
    </row>
    <row r="26" spans="1:58" ht="21.95" customHeight="1" x14ac:dyDescent="0.25">
      <c r="A26" s="955"/>
      <c r="B26" s="401">
        <v>23</v>
      </c>
      <c r="C26" s="402" t="s">
        <v>722</v>
      </c>
      <c r="D26" s="403"/>
      <c r="E26" s="403"/>
      <c r="F26" s="404">
        <v>3</v>
      </c>
      <c r="G26" s="404"/>
      <c r="H26" s="404">
        <v>3</v>
      </c>
      <c r="I26" s="468"/>
      <c r="J26" s="469"/>
      <c r="K26" s="408" t="str">
        <f t="shared" si="3"/>
        <v xml:space="preserve"> </v>
      </c>
      <c r="L26" s="408" t="str">
        <f t="shared" si="0"/>
        <v xml:space="preserve"> </v>
      </c>
      <c r="M26" s="408" t="str">
        <f t="shared" si="1"/>
        <v>III</v>
      </c>
      <c r="N26" s="443">
        <v>2</v>
      </c>
      <c r="O26" s="444">
        <f t="shared" si="4"/>
        <v>40.199999999999996</v>
      </c>
      <c r="P26" s="444">
        <v>20</v>
      </c>
      <c r="Q26" s="411">
        <v>0.5</v>
      </c>
      <c r="R26" s="412">
        <v>10</v>
      </c>
      <c r="S26" s="412"/>
      <c r="T26" s="470"/>
      <c r="U26" s="414">
        <v>11</v>
      </c>
      <c r="V26" s="415">
        <v>6</v>
      </c>
      <c r="W26" s="415">
        <v>4</v>
      </c>
      <c r="X26" s="415">
        <v>3</v>
      </c>
      <c r="Y26" s="415">
        <v>8</v>
      </c>
      <c r="Z26" s="415">
        <v>5</v>
      </c>
      <c r="AA26" s="415">
        <v>7</v>
      </c>
      <c r="AB26" s="415">
        <v>1</v>
      </c>
      <c r="AC26" s="416">
        <v>2</v>
      </c>
      <c r="AD26" s="449" t="s">
        <v>50</v>
      </c>
      <c r="AE26" s="418" t="s">
        <v>50</v>
      </c>
      <c r="AF26" s="418" t="s">
        <v>50</v>
      </c>
      <c r="AG26" s="432" t="s">
        <v>50</v>
      </c>
      <c r="AH26" s="420" t="s">
        <v>50</v>
      </c>
      <c r="AI26" s="433"/>
      <c r="AJ26" s="422"/>
      <c r="AK26" s="423" t="s">
        <v>245</v>
      </c>
      <c r="AL26" s="423" t="s">
        <v>245</v>
      </c>
      <c r="AM26" s="424"/>
      <c r="AN26" s="423" t="s">
        <v>245</v>
      </c>
      <c r="AO26" s="425"/>
      <c r="AP26" s="424" t="s">
        <v>245</v>
      </c>
      <c r="AQ26" s="425"/>
      <c r="AR26" s="425"/>
      <c r="AS26" s="425"/>
      <c r="AT26" s="425"/>
      <c r="AU26" s="427"/>
      <c r="AV26" s="428" t="s">
        <v>338</v>
      </c>
      <c r="AW26" s="444">
        <v>20</v>
      </c>
      <c r="AX26" s="446"/>
      <c r="AY26" s="446"/>
      <c r="AZ26" s="447">
        <v>11788</v>
      </c>
      <c r="BA26" s="430"/>
      <c r="BB26" s="434"/>
      <c r="BC26" s="448">
        <v>67</v>
      </c>
    </row>
    <row r="27" spans="1:58" ht="21.95" customHeight="1" x14ac:dyDescent="0.25">
      <c r="A27" s="955"/>
      <c r="B27" s="401">
        <v>24</v>
      </c>
      <c r="C27" s="441" t="s">
        <v>751</v>
      </c>
      <c r="D27" s="403"/>
      <c r="E27" s="403"/>
      <c r="F27" s="404">
        <v>3</v>
      </c>
      <c r="G27" s="404"/>
      <c r="H27" s="404">
        <v>3</v>
      </c>
      <c r="I27" s="405"/>
      <c r="J27" s="406"/>
      <c r="K27" s="408" t="str">
        <f t="shared" si="3"/>
        <v xml:space="preserve"> </v>
      </c>
      <c r="L27" s="408" t="str">
        <f t="shared" si="0"/>
        <v xml:space="preserve"> </v>
      </c>
      <c r="M27" s="408" t="str">
        <f t="shared" si="1"/>
        <v>III</v>
      </c>
      <c r="N27" s="443">
        <v>5</v>
      </c>
      <c r="O27" s="444">
        <f t="shared" si="4"/>
        <v>52.8</v>
      </c>
      <c r="P27" s="444">
        <v>13.6</v>
      </c>
      <c r="Q27" s="411">
        <v>0.5</v>
      </c>
      <c r="R27" s="412">
        <v>6.8</v>
      </c>
      <c r="S27" s="412"/>
      <c r="T27" s="413"/>
      <c r="U27" s="414" t="s">
        <v>505</v>
      </c>
      <c r="V27" s="415">
        <v>5</v>
      </c>
      <c r="W27" s="415">
        <v>6</v>
      </c>
      <c r="X27" s="415">
        <v>2</v>
      </c>
      <c r="Y27" s="415">
        <v>4</v>
      </c>
      <c r="Z27" s="415">
        <v>8</v>
      </c>
      <c r="AA27" s="415">
        <v>7</v>
      </c>
      <c r="AB27" s="415">
        <v>3</v>
      </c>
      <c r="AC27" s="416">
        <v>1</v>
      </c>
      <c r="AD27" s="417" t="s">
        <v>50</v>
      </c>
      <c r="AE27" s="420" t="s">
        <v>50</v>
      </c>
      <c r="AF27" s="418" t="s">
        <v>50</v>
      </c>
      <c r="AG27" s="432" t="s">
        <v>50</v>
      </c>
      <c r="AH27" s="419" t="s">
        <v>50</v>
      </c>
      <c r="AI27" s="433"/>
      <c r="AJ27" s="422"/>
      <c r="AK27" s="423" t="s">
        <v>245</v>
      </c>
      <c r="AL27" s="423" t="s">
        <v>245</v>
      </c>
      <c r="AM27" s="424"/>
      <c r="AN27" s="423" t="s">
        <v>245</v>
      </c>
      <c r="AO27" s="425"/>
      <c r="AP27" s="424" t="s">
        <v>245</v>
      </c>
      <c r="AQ27" s="425"/>
      <c r="AR27" s="425"/>
      <c r="AS27" s="425"/>
      <c r="AT27" s="425"/>
      <c r="AU27" s="427"/>
      <c r="AV27" s="471" t="s">
        <v>337</v>
      </c>
      <c r="AW27" s="444">
        <v>13.6</v>
      </c>
      <c r="AX27" s="446">
        <v>12</v>
      </c>
      <c r="AY27" s="446">
        <v>8</v>
      </c>
      <c r="AZ27" s="447">
        <v>20311</v>
      </c>
      <c r="BA27" s="430" t="s">
        <v>66</v>
      </c>
      <c r="BB27" s="434" t="s">
        <v>70</v>
      </c>
      <c r="BC27" s="448">
        <v>88</v>
      </c>
    </row>
    <row r="28" spans="1:58" ht="21.95" customHeight="1" x14ac:dyDescent="0.25">
      <c r="A28" s="955"/>
      <c r="B28" s="401">
        <v>25</v>
      </c>
      <c r="C28" s="436" t="s">
        <v>841</v>
      </c>
      <c r="D28" s="464"/>
      <c r="E28" s="464"/>
      <c r="F28" s="424"/>
      <c r="G28" s="424"/>
      <c r="H28" s="424"/>
      <c r="I28" s="465"/>
      <c r="J28" s="466"/>
      <c r="K28" s="467" t="str">
        <f t="shared" si="3"/>
        <v xml:space="preserve"> </v>
      </c>
      <c r="L28" s="467" t="str">
        <f t="shared" si="0"/>
        <v xml:space="preserve"> </v>
      </c>
      <c r="M28" s="467" t="str">
        <f t="shared" si="1"/>
        <v xml:space="preserve"> </v>
      </c>
      <c r="N28" s="443">
        <v>5</v>
      </c>
      <c r="O28" s="444"/>
      <c r="P28" s="444" t="s">
        <v>505</v>
      </c>
      <c r="Q28" s="411"/>
      <c r="R28" s="412"/>
      <c r="S28" s="412"/>
      <c r="T28" s="413"/>
      <c r="U28" s="414" t="s">
        <v>505</v>
      </c>
      <c r="V28" s="415" t="s">
        <v>505</v>
      </c>
      <c r="W28" s="415" t="s">
        <v>505</v>
      </c>
      <c r="X28" s="415" t="s">
        <v>505</v>
      </c>
      <c r="Y28" s="415" t="s">
        <v>505</v>
      </c>
      <c r="Z28" s="415" t="s">
        <v>505</v>
      </c>
      <c r="AA28" s="415" t="s">
        <v>505</v>
      </c>
      <c r="AB28" s="415" t="s">
        <v>505</v>
      </c>
      <c r="AC28" s="416" t="s">
        <v>505</v>
      </c>
      <c r="AD28" s="449"/>
      <c r="AE28" s="445"/>
      <c r="AF28" s="445"/>
      <c r="AG28" s="432"/>
      <c r="AH28" s="432"/>
      <c r="AI28" s="433"/>
      <c r="AJ28" s="422"/>
      <c r="AK28" s="423"/>
      <c r="AL28" s="423" t="s">
        <v>245</v>
      </c>
      <c r="AM28" s="424"/>
      <c r="AN28" s="423"/>
      <c r="AO28" s="425"/>
      <c r="AP28" s="425"/>
      <c r="AQ28" s="425"/>
      <c r="AR28" s="425"/>
      <c r="AS28" s="425"/>
      <c r="AT28" s="425"/>
      <c r="AU28" s="427"/>
      <c r="AV28" s="471"/>
      <c r="AW28" s="444"/>
      <c r="AX28" s="446"/>
      <c r="AY28" s="446"/>
      <c r="AZ28" s="447">
        <v>2276</v>
      </c>
      <c r="BA28" s="430"/>
      <c r="BB28" s="434"/>
      <c r="BC28" s="448">
        <v>0</v>
      </c>
    </row>
    <row r="29" spans="1:58" ht="21.95" customHeight="1" x14ac:dyDescent="0.25">
      <c r="A29" s="955"/>
      <c r="B29" s="401">
        <v>26</v>
      </c>
      <c r="C29" s="436" t="s">
        <v>506</v>
      </c>
      <c r="D29" s="464"/>
      <c r="E29" s="464"/>
      <c r="F29" s="424"/>
      <c r="G29" s="424"/>
      <c r="H29" s="424"/>
      <c r="I29" s="465"/>
      <c r="J29" s="466"/>
      <c r="K29" s="467" t="str">
        <f t="shared" si="3"/>
        <v xml:space="preserve"> </v>
      </c>
      <c r="L29" s="467" t="str">
        <f t="shared" si="0"/>
        <v xml:space="preserve"> </v>
      </c>
      <c r="M29" s="467" t="str">
        <f t="shared" si="1"/>
        <v xml:space="preserve"> </v>
      </c>
      <c r="N29" s="443">
        <v>2</v>
      </c>
      <c r="O29" s="444"/>
      <c r="P29" s="444" t="s">
        <v>505</v>
      </c>
      <c r="Q29" s="411"/>
      <c r="R29" s="412"/>
      <c r="S29" s="412"/>
      <c r="T29" s="413"/>
      <c r="U29" s="414" t="s">
        <v>505</v>
      </c>
      <c r="V29" s="415" t="s">
        <v>505</v>
      </c>
      <c r="W29" s="415" t="s">
        <v>505</v>
      </c>
      <c r="X29" s="415" t="s">
        <v>505</v>
      </c>
      <c r="Y29" s="415" t="s">
        <v>505</v>
      </c>
      <c r="Z29" s="415" t="s">
        <v>505</v>
      </c>
      <c r="AA29" s="415" t="s">
        <v>505</v>
      </c>
      <c r="AB29" s="415" t="s">
        <v>505</v>
      </c>
      <c r="AC29" s="416" t="s">
        <v>505</v>
      </c>
      <c r="AD29" s="449"/>
      <c r="AE29" s="445"/>
      <c r="AF29" s="445"/>
      <c r="AG29" s="432"/>
      <c r="AH29" s="432"/>
      <c r="AI29" s="433"/>
      <c r="AJ29" s="422"/>
      <c r="AK29" s="423"/>
      <c r="AL29" s="423"/>
      <c r="AM29" s="424"/>
      <c r="AN29" s="423"/>
      <c r="AO29" s="425"/>
      <c r="AP29" s="425"/>
      <c r="AQ29" s="425"/>
      <c r="AR29" s="425"/>
      <c r="AS29" s="425"/>
      <c r="AT29" s="425"/>
      <c r="AU29" s="427"/>
      <c r="AV29" s="471"/>
      <c r="AW29" s="444"/>
      <c r="AX29" s="446"/>
      <c r="AY29" s="446"/>
      <c r="AZ29" s="447">
        <v>794</v>
      </c>
      <c r="BA29" s="430"/>
      <c r="BB29" s="434"/>
      <c r="BC29" s="448">
        <v>0</v>
      </c>
    </row>
    <row r="30" spans="1:58" ht="21.95" customHeight="1" x14ac:dyDescent="0.25">
      <c r="A30" s="955"/>
      <c r="B30" s="401">
        <v>27</v>
      </c>
      <c r="C30" s="436" t="s">
        <v>507</v>
      </c>
      <c r="D30" s="464"/>
      <c r="E30" s="464"/>
      <c r="F30" s="424"/>
      <c r="G30" s="424"/>
      <c r="H30" s="424"/>
      <c r="I30" s="465"/>
      <c r="J30" s="466"/>
      <c r="K30" s="467" t="str">
        <f t="shared" si="3"/>
        <v xml:space="preserve"> </v>
      </c>
      <c r="L30" s="467" t="str">
        <f t="shared" si="0"/>
        <v xml:space="preserve"> </v>
      </c>
      <c r="M30" s="467" t="str">
        <f t="shared" si="1"/>
        <v xml:space="preserve"> </v>
      </c>
      <c r="N30" s="443"/>
      <c r="O30" s="444"/>
      <c r="P30" s="444" t="s">
        <v>505</v>
      </c>
      <c r="Q30" s="411"/>
      <c r="R30" s="412"/>
      <c r="S30" s="412"/>
      <c r="T30" s="413"/>
      <c r="U30" s="414" t="s">
        <v>505</v>
      </c>
      <c r="V30" s="415" t="s">
        <v>505</v>
      </c>
      <c r="W30" s="415" t="s">
        <v>505</v>
      </c>
      <c r="X30" s="415" t="s">
        <v>505</v>
      </c>
      <c r="Y30" s="415" t="s">
        <v>505</v>
      </c>
      <c r="Z30" s="415" t="s">
        <v>505</v>
      </c>
      <c r="AA30" s="415" t="s">
        <v>505</v>
      </c>
      <c r="AB30" s="415" t="s">
        <v>505</v>
      </c>
      <c r="AC30" s="416" t="s">
        <v>505</v>
      </c>
      <c r="AD30" s="449"/>
      <c r="AE30" s="445"/>
      <c r="AF30" s="445"/>
      <c r="AG30" s="432"/>
      <c r="AH30" s="432"/>
      <c r="AI30" s="433"/>
      <c r="AJ30" s="422"/>
      <c r="AK30" s="423"/>
      <c r="AL30" s="423"/>
      <c r="AM30" s="424"/>
      <c r="AN30" s="423"/>
      <c r="AO30" s="425"/>
      <c r="AP30" s="425"/>
      <c r="AQ30" s="425"/>
      <c r="AR30" s="425"/>
      <c r="AS30" s="425"/>
      <c r="AT30" s="425"/>
      <c r="AU30" s="427"/>
      <c r="AV30" s="471"/>
      <c r="AW30" s="444"/>
      <c r="AX30" s="446"/>
      <c r="AY30" s="446"/>
      <c r="AZ30" s="447">
        <v>623</v>
      </c>
      <c r="BA30" s="430"/>
      <c r="BB30" s="434"/>
      <c r="BC30" s="448">
        <v>0</v>
      </c>
    </row>
    <row r="31" spans="1:58" s="490" customFormat="1" ht="21.95" customHeight="1" x14ac:dyDescent="0.25">
      <c r="A31" s="955"/>
      <c r="B31" s="401">
        <v>28</v>
      </c>
      <c r="C31" s="472" t="s">
        <v>508</v>
      </c>
      <c r="D31" s="473"/>
      <c r="E31" s="473"/>
      <c r="F31" s="474"/>
      <c r="G31" s="474"/>
      <c r="H31" s="474"/>
      <c r="I31" s="475"/>
      <c r="J31" s="476"/>
      <c r="K31" s="408" t="str">
        <f t="shared" si="3"/>
        <v xml:space="preserve"> </v>
      </c>
      <c r="L31" s="408" t="str">
        <f t="shared" si="0"/>
        <v xml:space="preserve"> </v>
      </c>
      <c r="M31" s="408" t="str">
        <f t="shared" si="1"/>
        <v xml:space="preserve"> </v>
      </c>
      <c r="N31" s="477"/>
      <c r="O31" s="478">
        <f t="shared" si="4"/>
        <v>8.4</v>
      </c>
      <c r="P31" s="478" t="s">
        <v>505</v>
      </c>
      <c r="Q31" s="411"/>
      <c r="R31" s="412"/>
      <c r="S31" s="412"/>
      <c r="T31" s="479"/>
      <c r="U31" s="414" t="s">
        <v>505</v>
      </c>
      <c r="V31" s="415">
        <v>6</v>
      </c>
      <c r="W31" s="415">
        <v>5</v>
      </c>
      <c r="X31" s="415">
        <v>1</v>
      </c>
      <c r="Y31" s="415">
        <v>8</v>
      </c>
      <c r="Z31" s="415" t="s">
        <v>505</v>
      </c>
      <c r="AA31" s="415">
        <v>4</v>
      </c>
      <c r="AB31" s="415">
        <v>2</v>
      </c>
      <c r="AC31" s="416">
        <v>3</v>
      </c>
      <c r="AD31" s="480" t="s">
        <v>50</v>
      </c>
      <c r="AE31" s="481" t="s">
        <v>50</v>
      </c>
      <c r="AF31" s="481" t="s">
        <v>50</v>
      </c>
      <c r="AG31" s="481" t="s">
        <v>50</v>
      </c>
      <c r="AH31" s="482"/>
      <c r="AI31" s="433"/>
      <c r="AJ31" s="422"/>
      <c r="AK31" s="423"/>
      <c r="AL31" s="423" t="s">
        <v>245</v>
      </c>
      <c r="AM31" s="483"/>
      <c r="AN31" s="423"/>
      <c r="AO31" s="484"/>
      <c r="AP31" s="484"/>
      <c r="AQ31" s="484"/>
      <c r="AR31" s="484"/>
      <c r="AS31" s="484"/>
      <c r="AT31" s="484"/>
      <c r="AU31" s="485"/>
      <c r="AV31" s="486" t="s">
        <v>278</v>
      </c>
      <c r="AW31" s="484"/>
      <c r="AX31" s="484"/>
      <c r="AY31" s="484"/>
      <c r="AZ31" s="487">
        <v>3378</v>
      </c>
      <c r="BA31" s="484"/>
      <c r="BB31" s="488"/>
      <c r="BC31" s="489">
        <v>14</v>
      </c>
      <c r="BF31" s="370"/>
    </row>
    <row r="32" spans="1:58" ht="21.95" customHeight="1" x14ac:dyDescent="0.25">
      <c r="A32" s="955"/>
      <c r="B32" s="401">
        <v>29</v>
      </c>
      <c r="C32" s="436" t="s">
        <v>509</v>
      </c>
      <c r="D32" s="464"/>
      <c r="E32" s="464"/>
      <c r="F32" s="424"/>
      <c r="G32" s="424"/>
      <c r="H32" s="424"/>
      <c r="I32" s="465"/>
      <c r="J32" s="466"/>
      <c r="K32" s="467" t="str">
        <f t="shared" si="3"/>
        <v xml:space="preserve"> </v>
      </c>
      <c r="L32" s="467" t="str">
        <f t="shared" si="0"/>
        <v xml:space="preserve"> </v>
      </c>
      <c r="M32" s="467" t="str">
        <f t="shared" si="1"/>
        <v xml:space="preserve"> </v>
      </c>
      <c r="N32" s="443">
        <v>7</v>
      </c>
      <c r="O32" s="444">
        <f t="shared" si="4"/>
        <v>15.6</v>
      </c>
      <c r="P32" s="444" t="s">
        <v>505</v>
      </c>
      <c r="Q32" s="411"/>
      <c r="R32" s="412"/>
      <c r="S32" s="412"/>
      <c r="T32" s="413"/>
      <c r="U32" s="414">
        <v>9</v>
      </c>
      <c r="V32" s="415">
        <v>4</v>
      </c>
      <c r="W32" s="415">
        <v>5</v>
      </c>
      <c r="X32" s="415">
        <v>3</v>
      </c>
      <c r="Y32" s="415" t="s">
        <v>505</v>
      </c>
      <c r="Z32" s="415">
        <v>1</v>
      </c>
      <c r="AA32" s="415">
        <v>8</v>
      </c>
      <c r="AB32" s="415">
        <v>6</v>
      </c>
      <c r="AC32" s="416">
        <v>2</v>
      </c>
      <c r="AD32" s="449"/>
      <c r="AE32" s="445"/>
      <c r="AF32" s="445"/>
      <c r="AG32" s="432"/>
      <c r="AH32" s="432"/>
      <c r="AI32" s="433"/>
      <c r="AJ32" s="422"/>
      <c r="AK32" s="423"/>
      <c r="AL32" s="423" t="s">
        <v>245</v>
      </c>
      <c r="AM32" s="424"/>
      <c r="AN32" s="423" t="s">
        <v>245</v>
      </c>
      <c r="AO32" s="425"/>
      <c r="AP32" s="425"/>
      <c r="AQ32" s="425"/>
      <c r="AR32" s="425"/>
      <c r="AS32" s="425"/>
      <c r="AT32" s="425"/>
      <c r="AU32" s="427"/>
      <c r="AV32" s="471"/>
      <c r="AW32" s="444"/>
      <c r="AX32" s="446"/>
      <c r="AY32" s="446"/>
      <c r="AZ32" s="447">
        <v>6472</v>
      </c>
      <c r="BA32" s="430"/>
      <c r="BB32" s="434"/>
      <c r="BC32" s="448">
        <v>26</v>
      </c>
    </row>
    <row r="33" spans="1:55" ht="21.95" customHeight="1" x14ac:dyDescent="0.25">
      <c r="A33" s="955"/>
      <c r="B33" s="401">
        <v>30</v>
      </c>
      <c r="C33" s="402" t="s">
        <v>707</v>
      </c>
      <c r="D33" s="403"/>
      <c r="E33" s="403"/>
      <c r="F33" s="404"/>
      <c r="G33" s="404"/>
      <c r="H33" s="404">
        <v>3</v>
      </c>
      <c r="I33" s="405"/>
      <c r="J33" s="406"/>
      <c r="K33" s="408" t="str">
        <f t="shared" si="3"/>
        <v xml:space="preserve"> </v>
      </c>
      <c r="L33" s="408" t="str">
        <f t="shared" si="0"/>
        <v xml:space="preserve"> </v>
      </c>
      <c r="M33" s="408" t="str">
        <f t="shared" si="1"/>
        <v>III</v>
      </c>
      <c r="N33" s="455"/>
      <c r="O33" s="410">
        <f t="shared" si="4"/>
        <v>22.2</v>
      </c>
      <c r="P33" s="410">
        <v>22.2</v>
      </c>
      <c r="Q33" s="411">
        <v>0.33</v>
      </c>
      <c r="R33" s="412">
        <v>7.3260000000000005</v>
      </c>
      <c r="S33" s="412"/>
      <c r="T33" s="413" t="s">
        <v>245</v>
      </c>
      <c r="U33" s="414" t="s">
        <v>505</v>
      </c>
      <c r="V33" s="415">
        <v>2</v>
      </c>
      <c r="W33" s="415">
        <v>3</v>
      </c>
      <c r="X33" s="415">
        <v>1</v>
      </c>
      <c r="Y33" s="415" t="s">
        <v>505</v>
      </c>
      <c r="Z33" s="415" t="s">
        <v>505</v>
      </c>
      <c r="AA33" s="415">
        <v>5</v>
      </c>
      <c r="AB33" s="415">
        <v>4</v>
      </c>
      <c r="AC33" s="416">
        <v>6</v>
      </c>
      <c r="AD33" s="417" t="s">
        <v>50</v>
      </c>
      <c r="AE33" s="418" t="s">
        <v>50</v>
      </c>
      <c r="AF33" s="418" t="s">
        <v>50</v>
      </c>
      <c r="AG33" s="418" t="s">
        <v>50</v>
      </c>
      <c r="AH33" s="419"/>
      <c r="AI33" s="421"/>
      <c r="AJ33" s="422"/>
      <c r="AK33" s="423" t="s">
        <v>245</v>
      </c>
      <c r="AL33" s="423" t="s">
        <v>245</v>
      </c>
      <c r="AM33" s="424"/>
      <c r="AN33" s="423" t="s">
        <v>245</v>
      </c>
      <c r="AO33" s="425"/>
      <c r="AP33" s="425"/>
      <c r="AQ33" s="425"/>
      <c r="AR33" s="425"/>
      <c r="AS33" s="425"/>
      <c r="AT33" s="425"/>
      <c r="AU33" s="427"/>
      <c r="AV33" s="471" t="s">
        <v>339</v>
      </c>
      <c r="AW33" s="410">
        <v>22.2</v>
      </c>
      <c r="AX33" s="458">
        <v>15</v>
      </c>
      <c r="AY33" s="458">
        <v>5</v>
      </c>
      <c r="AZ33" s="460">
        <v>12103</v>
      </c>
      <c r="BA33" s="430" t="s">
        <v>66</v>
      </c>
      <c r="BB33" s="430" t="s">
        <v>69</v>
      </c>
      <c r="BC33" s="491">
        <v>37</v>
      </c>
    </row>
    <row r="34" spans="1:55" ht="21.95" customHeight="1" x14ac:dyDescent="0.25">
      <c r="A34" s="955"/>
      <c r="B34" s="401">
        <v>31</v>
      </c>
      <c r="C34" s="436" t="s">
        <v>826</v>
      </c>
      <c r="D34" s="464"/>
      <c r="E34" s="464"/>
      <c r="F34" s="424"/>
      <c r="G34" s="424"/>
      <c r="H34" s="424"/>
      <c r="I34" s="465"/>
      <c r="J34" s="466"/>
      <c r="K34" s="467" t="str">
        <f t="shared" si="3"/>
        <v xml:space="preserve"> </v>
      </c>
      <c r="L34" s="467" t="str">
        <f t="shared" si="0"/>
        <v xml:space="preserve"> </v>
      </c>
      <c r="M34" s="467" t="str">
        <f t="shared" si="1"/>
        <v xml:space="preserve"> </v>
      </c>
      <c r="N34" s="455">
        <v>1</v>
      </c>
      <c r="O34" s="410">
        <f t="shared" si="4"/>
        <v>9.6</v>
      </c>
      <c r="P34" s="410" t="s">
        <v>505</v>
      </c>
      <c r="Q34" s="411"/>
      <c r="R34" s="412"/>
      <c r="S34" s="412"/>
      <c r="T34" s="413"/>
      <c r="U34" s="414">
        <v>10</v>
      </c>
      <c r="V34" s="415">
        <v>7</v>
      </c>
      <c r="W34" s="415">
        <v>6</v>
      </c>
      <c r="X34" s="415">
        <v>3</v>
      </c>
      <c r="Y34" s="415">
        <v>5</v>
      </c>
      <c r="Z34" s="415">
        <v>1</v>
      </c>
      <c r="AA34" s="415">
        <v>8</v>
      </c>
      <c r="AB34" s="415">
        <v>4</v>
      </c>
      <c r="AC34" s="416">
        <v>2</v>
      </c>
      <c r="AD34" s="449"/>
      <c r="AE34" s="445"/>
      <c r="AF34" s="445"/>
      <c r="AG34" s="419"/>
      <c r="AH34" s="419"/>
      <c r="AI34" s="421"/>
      <c r="AJ34" s="422"/>
      <c r="AK34" s="423" t="s">
        <v>245</v>
      </c>
      <c r="AL34" s="423" t="s">
        <v>245</v>
      </c>
      <c r="AM34" s="424"/>
      <c r="AN34" s="423" t="s">
        <v>245</v>
      </c>
      <c r="AO34" s="425"/>
      <c r="AP34" s="425"/>
      <c r="AQ34" s="425"/>
      <c r="AR34" s="425"/>
      <c r="AS34" s="425"/>
      <c r="AT34" s="425"/>
      <c r="AU34" s="427"/>
      <c r="AV34" s="492"/>
      <c r="AW34" s="410"/>
      <c r="AX34" s="458"/>
      <c r="AY34" s="458"/>
      <c r="AZ34" s="460">
        <v>5037</v>
      </c>
      <c r="BA34" s="430"/>
      <c r="BB34" s="430"/>
      <c r="BC34" s="491">
        <v>16</v>
      </c>
    </row>
    <row r="35" spans="1:55" ht="21.95" customHeight="1" x14ac:dyDescent="0.25">
      <c r="A35" s="955"/>
      <c r="B35" s="401">
        <v>32</v>
      </c>
      <c r="C35" s="436" t="s">
        <v>793</v>
      </c>
      <c r="D35" s="464"/>
      <c r="E35" s="464"/>
      <c r="F35" s="424"/>
      <c r="G35" s="424"/>
      <c r="H35" s="424"/>
      <c r="I35" s="465"/>
      <c r="J35" s="466"/>
      <c r="K35" s="467" t="str">
        <f t="shared" si="3"/>
        <v xml:space="preserve"> </v>
      </c>
      <c r="L35" s="467" t="str">
        <f t="shared" si="0"/>
        <v xml:space="preserve"> </v>
      </c>
      <c r="M35" s="467" t="str">
        <f t="shared" si="1"/>
        <v xml:space="preserve"> </v>
      </c>
      <c r="N35" s="455"/>
      <c r="O35" s="410">
        <f t="shared" si="4"/>
        <v>10.199999999999999</v>
      </c>
      <c r="P35" s="410" t="s">
        <v>505</v>
      </c>
      <c r="Q35" s="411"/>
      <c r="R35" s="412"/>
      <c r="S35" s="412"/>
      <c r="T35" s="413"/>
      <c r="U35" s="414" t="s">
        <v>505</v>
      </c>
      <c r="V35" s="415">
        <v>5</v>
      </c>
      <c r="W35" s="415">
        <v>4</v>
      </c>
      <c r="X35" s="415">
        <v>3</v>
      </c>
      <c r="Y35" s="415">
        <v>1</v>
      </c>
      <c r="Z35" s="415" t="s">
        <v>505</v>
      </c>
      <c r="AA35" s="415">
        <v>6</v>
      </c>
      <c r="AB35" s="415">
        <v>8</v>
      </c>
      <c r="AC35" s="416">
        <v>2</v>
      </c>
      <c r="AD35" s="449"/>
      <c r="AE35" s="445"/>
      <c r="AF35" s="445"/>
      <c r="AG35" s="419"/>
      <c r="AH35" s="419"/>
      <c r="AI35" s="421"/>
      <c r="AJ35" s="422"/>
      <c r="AK35" s="423" t="s">
        <v>245</v>
      </c>
      <c r="AL35" s="423" t="s">
        <v>245</v>
      </c>
      <c r="AM35" s="424"/>
      <c r="AN35" s="423" t="s">
        <v>245</v>
      </c>
      <c r="AO35" s="425"/>
      <c r="AP35" s="425"/>
      <c r="AQ35" s="425"/>
      <c r="AR35" s="425"/>
      <c r="AS35" s="425"/>
      <c r="AT35" s="425"/>
      <c r="AU35" s="427"/>
      <c r="AV35" s="492"/>
      <c r="AW35" s="410"/>
      <c r="AX35" s="458"/>
      <c r="AY35" s="458"/>
      <c r="AZ35" s="460">
        <v>5524</v>
      </c>
      <c r="BA35" s="430"/>
      <c r="BB35" s="430"/>
      <c r="BC35" s="491">
        <v>17</v>
      </c>
    </row>
    <row r="36" spans="1:55" ht="21.95" customHeight="1" x14ac:dyDescent="0.25">
      <c r="A36" s="955"/>
      <c r="B36" s="401">
        <v>33</v>
      </c>
      <c r="C36" s="436" t="s">
        <v>531</v>
      </c>
      <c r="D36" s="403"/>
      <c r="E36" s="403"/>
      <c r="F36" s="404"/>
      <c r="G36" s="404"/>
      <c r="H36" s="404"/>
      <c r="I36" s="405"/>
      <c r="J36" s="406"/>
      <c r="K36" s="408" t="str">
        <f t="shared" si="3"/>
        <v xml:space="preserve"> </v>
      </c>
      <c r="L36" s="408" t="str">
        <f t="shared" ref="L36:L46" si="5">IF(K36&lt;&gt;"I",IF(SUMIF(E36:J36,2),"II"," ")," ")</f>
        <v xml:space="preserve"> </v>
      </c>
      <c r="M36" s="408" t="str">
        <f t="shared" ref="M36:M46" si="6">IF(OR(K36="I",L36="II")," ",IF(SUMIF(E36:J36,3),"III"," "))</f>
        <v xml:space="preserve"> </v>
      </c>
      <c r="N36" s="455">
        <v>15</v>
      </c>
      <c r="O36" s="410">
        <f t="shared" si="4"/>
        <v>28.799999999999997</v>
      </c>
      <c r="P36" s="410" t="s">
        <v>505</v>
      </c>
      <c r="Q36" s="437"/>
      <c r="R36" s="412"/>
      <c r="S36" s="412"/>
      <c r="T36" s="413"/>
      <c r="U36" s="414">
        <v>10</v>
      </c>
      <c r="V36" s="415">
        <v>4</v>
      </c>
      <c r="W36" s="415">
        <v>5</v>
      </c>
      <c r="X36" s="415">
        <v>3</v>
      </c>
      <c r="Y36" s="415" t="s">
        <v>505</v>
      </c>
      <c r="Z36" s="415">
        <v>1</v>
      </c>
      <c r="AA36" s="415">
        <v>9</v>
      </c>
      <c r="AB36" s="415">
        <v>2</v>
      </c>
      <c r="AC36" s="416">
        <v>6</v>
      </c>
      <c r="AD36" s="449"/>
      <c r="AE36" s="445"/>
      <c r="AF36" s="445"/>
      <c r="AG36" s="419"/>
      <c r="AH36" s="419"/>
      <c r="AI36" s="421"/>
      <c r="AJ36" s="422"/>
      <c r="AK36" s="423"/>
      <c r="AL36" s="423" t="s">
        <v>245</v>
      </c>
      <c r="AM36" s="424"/>
      <c r="AN36" s="423" t="s">
        <v>245</v>
      </c>
      <c r="AO36" s="425"/>
      <c r="AP36" s="424" t="s">
        <v>245</v>
      </c>
      <c r="AQ36" s="425"/>
      <c r="AR36" s="425"/>
      <c r="AS36" s="425"/>
      <c r="AT36" s="425"/>
      <c r="AU36" s="427"/>
      <c r="AV36" s="492"/>
      <c r="AW36" s="410"/>
      <c r="AX36" s="458"/>
      <c r="AY36" s="458"/>
      <c r="AZ36" s="460">
        <v>13822</v>
      </c>
      <c r="BA36" s="430"/>
      <c r="BB36" s="430"/>
      <c r="BC36" s="491">
        <v>48</v>
      </c>
    </row>
    <row r="37" spans="1:55" ht="21.95" customHeight="1" x14ac:dyDescent="0.25">
      <c r="A37" s="955"/>
      <c r="B37" s="401">
        <v>34</v>
      </c>
      <c r="C37" s="436" t="s">
        <v>532</v>
      </c>
      <c r="D37" s="403"/>
      <c r="E37" s="403"/>
      <c r="F37" s="404"/>
      <c r="G37" s="404"/>
      <c r="H37" s="404"/>
      <c r="I37" s="405"/>
      <c r="J37" s="406"/>
      <c r="K37" s="408" t="str">
        <f t="shared" si="3"/>
        <v xml:space="preserve"> </v>
      </c>
      <c r="L37" s="408" t="str">
        <f t="shared" si="5"/>
        <v xml:space="preserve"> </v>
      </c>
      <c r="M37" s="408" t="str">
        <f t="shared" si="6"/>
        <v xml:space="preserve"> </v>
      </c>
      <c r="N37" s="455">
        <v>13</v>
      </c>
      <c r="O37" s="410">
        <f t="shared" si="4"/>
        <v>21</v>
      </c>
      <c r="P37" s="410" t="s">
        <v>505</v>
      </c>
      <c r="Q37" s="437"/>
      <c r="R37" s="412"/>
      <c r="S37" s="412"/>
      <c r="T37" s="413"/>
      <c r="U37" s="438">
        <v>10</v>
      </c>
      <c r="V37" s="439">
        <v>5</v>
      </c>
      <c r="W37" s="439">
        <v>6</v>
      </c>
      <c r="X37" s="439">
        <v>3</v>
      </c>
      <c r="Y37" s="439" t="s">
        <v>505</v>
      </c>
      <c r="Z37" s="439">
        <v>1</v>
      </c>
      <c r="AA37" s="439">
        <v>9</v>
      </c>
      <c r="AB37" s="439">
        <v>4</v>
      </c>
      <c r="AC37" s="440">
        <v>2</v>
      </c>
      <c r="AD37" s="449"/>
      <c r="AE37" s="445"/>
      <c r="AF37" s="445"/>
      <c r="AG37" s="419"/>
      <c r="AH37" s="419"/>
      <c r="AI37" s="421"/>
      <c r="AJ37" s="422"/>
      <c r="AK37" s="423" t="s">
        <v>245</v>
      </c>
      <c r="AL37" s="423" t="s">
        <v>245</v>
      </c>
      <c r="AM37" s="424"/>
      <c r="AN37" s="423" t="s">
        <v>245</v>
      </c>
      <c r="AO37" s="425"/>
      <c r="AP37" s="424" t="s">
        <v>245</v>
      </c>
      <c r="AQ37" s="425"/>
      <c r="AR37" s="425"/>
      <c r="AS37" s="425"/>
      <c r="AT37" s="425"/>
      <c r="AU37" s="427"/>
      <c r="AV37" s="492"/>
      <c r="AW37" s="410"/>
      <c r="AX37" s="458"/>
      <c r="AY37" s="458"/>
      <c r="AZ37" s="460">
        <v>9132</v>
      </c>
      <c r="BA37" s="430"/>
      <c r="BB37" s="430"/>
      <c r="BC37" s="491">
        <v>35</v>
      </c>
    </row>
    <row r="38" spans="1:55" ht="21.95" customHeight="1" x14ac:dyDescent="0.25">
      <c r="A38" s="955"/>
      <c r="B38" s="401">
        <v>35</v>
      </c>
      <c r="C38" s="436" t="s">
        <v>533</v>
      </c>
      <c r="D38" s="403"/>
      <c r="E38" s="403"/>
      <c r="F38" s="404"/>
      <c r="G38" s="404"/>
      <c r="H38" s="404"/>
      <c r="I38" s="405"/>
      <c r="J38" s="406"/>
      <c r="K38" s="408" t="str">
        <f t="shared" ref="K38:K46" si="7">IF(SUMIF(E38:J38,1),"I"," ")</f>
        <v xml:space="preserve"> </v>
      </c>
      <c r="L38" s="408" t="str">
        <f t="shared" si="5"/>
        <v xml:space="preserve"> </v>
      </c>
      <c r="M38" s="408" t="str">
        <f t="shared" si="6"/>
        <v xml:space="preserve"> </v>
      </c>
      <c r="N38" s="455">
        <v>4</v>
      </c>
      <c r="O38" s="410">
        <f t="shared" si="4"/>
        <v>6.6</v>
      </c>
      <c r="P38" s="410" t="s">
        <v>505</v>
      </c>
      <c r="Q38" s="437"/>
      <c r="R38" s="412"/>
      <c r="S38" s="412"/>
      <c r="T38" s="413"/>
      <c r="U38" s="414" t="s">
        <v>505</v>
      </c>
      <c r="V38" s="415">
        <v>2</v>
      </c>
      <c r="W38" s="415">
        <v>5</v>
      </c>
      <c r="X38" s="415">
        <v>1</v>
      </c>
      <c r="Y38" s="415" t="s">
        <v>505</v>
      </c>
      <c r="Z38" s="415" t="s">
        <v>505</v>
      </c>
      <c r="AA38" s="415">
        <v>7</v>
      </c>
      <c r="AB38" s="415">
        <v>3</v>
      </c>
      <c r="AC38" s="416">
        <v>4</v>
      </c>
      <c r="AD38" s="449"/>
      <c r="AE38" s="445"/>
      <c r="AF38" s="445"/>
      <c r="AG38" s="419"/>
      <c r="AH38" s="419"/>
      <c r="AI38" s="421"/>
      <c r="AJ38" s="422"/>
      <c r="AK38" s="423"/>
      <c r="AL38" s="423" t="s">
        <v>245</v>
      </c>
      <c r="AM38" s="424"/>
      <c r="AN38" s="423" t="s">
        <v>245</v>
      </c>
      <c r="AO38" s="425"/>
      <c r="AP38" s="424" t="s">
        <v>245</v>
      </c>
      <c r="AQ38" s="425"/>
      <c r="AR38" s="425"/>
      <c r="AS38" s="425"/>
      <c r="AT38" s="425"/>
      <c r="AU38" s="427"/>
      <c r="AV38" s="492"/>
      <c r="AW38" s="410"/>
      <c r="AX38" s="458"/>
      <c r="AY38" s="458"/>
      <c r="AZ38" s="460">
        <v>2616</v>
      </c>
      <c r="BA38" s="430"/>
      <c r="BB38" s="430"/>
      <c r="BC38" s="491">
        <v>11</v>
      </c>
    </row>
    <row r="39" spans="1:55" ht="21.95" customHeight="1" x14ac:dyDescent="0.25">
      <c r="A39" s="955"/>
      <c r="B39" s="401">
        <v>36</v>
      </c>
      <c r="C39" s="402" t="s">
        <v>790</v>
      </c>
      <c r="D39" s="403"/>
      <c r="E39" s="403"/>
      <c r="F39" s="404"/>
      <c r="G39" s="423"/>
      <c r="H39" s="442">
        <v>3</v>
      </c>
      <c r="I39" s="405"/>
      <c r="J39" s="406"/>
      <c r="K39" s="408" t="str">
        <f t="shared" si="7"/>
        <v xml:space="preserve"> </v>
      </c>
      <c r="L39" s="408" t="str">
        <f t="shared" si="5"/>
        <v xml:space="preserve"> </v>
      </c>
      <c r="M39" s="408" t="str">
        <f t="shared" si="6"/>
        <v>III</v>
      </c>
      <c r="N39" s="493"/>
      <c r="O39" s="410">
        <f t="shared" si="4"/>
        <v>18</v>
      </c>
      <c r="P39" s="410">
        <v>18</v>
      </c>
      <c r="Q39" s="411">
        <v>0.5</v>
      </c>
      <c r="R39" s="412">
        <v>9</v>
      </c>
      <c r="S39" s="412"/>
      <c r="T39" s="413" t="s">
        <v>245</v>
      </c>
      <c r="U39" s="414">
        <v>7</v>
      </c>
      <c r="V39" s="415">
        <v>4</v>
      </c>
      <c r="W39" s="415">
        <v>6</v>
      </c>
      <c r="X39" s="415">
        <v>1</v>
      </c>
      <c r="Y39" s="415">
        <v>2</v>
      </c>
      <c r="Z39" s="415" t="s">
        <v>505</v>
      </c>
      <c r="AA39" s="415">
        <v>5</v>
      </c>
      <c r="AB39" s="415">
        <v>9</v>
      </c>
      <c r="AC39" s="416">
        <v>3</v>
      </c>
      <c r="AD39" s="494" t="s">
        <v>50</v>
      </c>
      <c r="AE39" s="418" t="s">
        <v>50</v>
      </c>
      <c r="AF39" s="495" t="s">
        <v>50</v>
      </c>
      <c r="AG39" s="481" t="s">
        <v>50</v>
      </c>
      <c r="AH39" s="481"/>
      <c r="AI39" s="421"/>
      <c r="AJ39" s="422"/>
      <c r="AK39" s="423" t="s">
        <v>245</v>
      </c>
      <c r="AL39" s="423" t="s">
        <v>245</v>
      </c>
      <c r="AM39" s="424" t="s">
        <v>245</v>
      </c>
      <c r="AN39" s="423" t="s">
        <v>245</v>
      </c>
      <c r="AO39" s="425"/>
      <c r="AP39" s="425"/>
      <c r="AQ39" s="425"/>
      <c r="AR39" s="425"/>
      <c r="AS39" s="425"/>
      <c r="AT39" s="425"/>
      <c r="AU39" s="427"/>
      <c r="AV39" s="428"/>
      <c r="AW39" s="410">
        <v>18</v>
      </c>
      <c r="AX39" s="478">
        <v>18</v>
      </c>
      <c r="AY39" s="478">
        <v>0</v>
      </c>
      <c r="AZ39" s="496">
        <v>8625</v>
      </c>
      <c r="BA39" s="430" t="s">
        <v>66</v>
      </c>
      <c r="BB39" s="430" t="s">
        <v>69</v>
      </c>
      <c r="BC39" s="491">
        <v>30</v>
      </c>
    </row>
    <row r="40" spans="1:55" ht="21.95" customHeight="1" x14ac:dyDescent="0.25">
      <c r="A40" s="955"/>
      <c r="B40" s="401">
        <v>37</v>
      </c>
      <c r="C40" s="402" t="s">
        <v>822</v>
      </c>
      <c r="D40" s="403"/>
      <c r="E40" s="403"/>
      <c r="F40" s="404"/>
      <c r="G40" s="423"/>
      <c r="H40" s="442">
        <v>2</v>
      </c>
      <c r="I40" s="405"/>
      <c r="J40" s="406">
        <v>2</v>
      </c>
      <c r="K40" s="408" t="str">
        <f t="shared" si="7"/>
        <v xml:space="preserve"> </v>
      </c>
      <c r="L40" s="408" t="str">
        <f t="shared" si="5"/>
        <v>II</v>
      </c>
      <c r="M40" s="408" t="str">
        <f t="shared" si="6"/>
        <v xml:space="preserve"> </v>
      </c>
      <c r="N40" s="493">
        <v>2</v>
      </c>
      <c r="O40" s="410">
        <f t="shared" si="4"/>
        <v>16.2</v>
      </c>
      <c r="P40" s="410">
        <v>16.2</v>
      </c>
      <c r="Q40" s="411">
        <v>0.5</v>
      </c>
      <c r="R40" s="412">
        <v>8.1</v>
      </c>
      <c r="S40" s="412"/>
      <c r="T40" s="413" t="s">
        <v>245</v>
      </c>
      <c r="U40" s="414">
        <v>9</v>
      </c>
      <c r="V40" s="415">
        <v>6</v>
      </c>
      <c r="W40" s="415">
        <v>5</v>
      </c>
      <c r="X40" s="415">
        <v>3</v>
      </c>
      <c r="Y40" s="415">
        <v>2</v>
      </c>
      <c r="Z40" s="415" t="s">
        <v>505</v>
      </c>
      <c r="AA40" s="415">
        <v>7</v>
      </c>
      <c r="AB40" s="415">
        <v>4</v>
      </c>
      <c r="AC40" s="416">
        <v>1</v>
      </c>
      <c r="AD40" s="494" t="s">
        <v>50</v>
      </c>
      <c r="AE40" s="418" t="s">
        <v>50</v>
      </c>
      <c r="AF40" s="481" t="s">
        <v>50</v>
      </c>
      <c r="AG40" s="419" t="s">
        <v>50</v>
      </c>
      <c r="AH40" s="481"/>
      <c r="AI40" s="421"/>
      <c r="AJ40" s="422"/>
      <c r="AK40" s="423" t="s">
        <v>245</v>
      </c>
      <c r="AL40" s="423" t="s">
        <v>245</v>
      </c>
      <c r="AM40" s="424" t="s">
        <v>245</v>
      </c>
      <c r="AN40" s="423" t="s">
        <v>245</v>
      </c>
      <c r="AO40" s="425"/>
      <c r="AP40" s="425"/>
      <c r="AQ40" s="425"/>
      <c r="AR40" s="425"/>
      <c r="AS40" s="425"/>
      <c r="AT40" s="425"/>
      <c r="AU40" s="427"/>
      <c r="AV40" s="428"/>
      <c r="AW40" s="410">
        <v>16.2</v>
      </c>
      <c r="AX40" s="478">
        <v>10</v>
      </c>
      <c r="AY40" s="478">
        <v>8</v>
      </c>
      <c r="AZ40" s="496">
        <v>9921</v>
      </c>
      <c r="BA40" s="430" t="s">
        <v>66</v>
      </c>
      <c r="BB40" s="497" t="s">
        <v>69</v>
      </c>
      <c r="BC40" s="491">
        <v>27</v>
      </c>
    </row>
    <row r="41" spans="1:55" ht="21.95" customHeight="1" x14ac:dyDescent="0.25">
      <c r="A41" s="955"/>
      <c r="B41" s="401">
        <v>38</v>
      </c>
      <c r="C41" s="402" t="s">
        <v>714</v>
      </c>
      <c r="D41" s="403"/>
      <c r="E41" s="403"/>
      <c r="F41" s="404"/>
      <c r="G41" s="404">
        <v>2</v>
      </c>
      <c r="H41" s="404"/>
      <c r="I41" s="468"/>
      <c r="J41" s="469"/>
      <c r="K41" s="408" t="str">
        <f t="shared" si="7"/>
        <v xml:space="preserve"> </v>
      </c>
      <c r="L41" s="408" t="str">
        <f t="shared" si="5"/>
        <v>II</v>
      </c>
      <c r="M41" s="408" t="str">
        <f t="shared" si="6"/>
        <v xml:space="preserve"> </v>
      </c>
      <c r="N41" s="493">
        <v>1</v>
      </c>
      <c r="O41" s="410">
        <f t="shared" si="4"/>
        <v>16.2</v>
      </c>
      <c r="P41" s="410">
        <v>15</v>
      </c>
      <c r="Q41" s="411">
        <v>0.5</v>
      </c>
      <c r="R41" s="412">
        <v>7.5</v>
      </c>
      <c r="S41" s="412"/>
      <c r="T41" s="470"/>
      <c r="U41" s="414">
        <v>10</v>
      </c>
      <c r="V41" s="415">
        <v>4</v>
      </c>
      <c r="W41" s="415">
        <v>5</v>
      </c>
      <c r="X41" s="415">
        <v>3</v>
      </c>
      <c r="Y41" s="415">
        <v>2</v>
      </c>
      <c r="Z41" s="415">
        <v>9</v>
      </c>
      <c r="AA41" s="415">
        <v>7</v>
      </c>
      <c r="AB41" s="415">
        <v>8</v>
      </c>
      <c r="AC41" s="416">
        <v>1</v>
      </c>
      <c r="AD41" s="494" t="s">
        <v>50</v>
      </c>
      <c r="AE41" s="418" t="s">
        <v>50</v>
      </c>
      <c r="AF41" s="418" t="s">
        <v>50</v>
      </c>
      <c r="AG41" s="419" t="s">
        <v>50</v>
      </c>
      <c r="AH41" s="481"/>
      <c r="AI41" s="421"/>
      <c r="AJ41" s="422"/>
      <c r="AK41" s="423" t="s">
        <v>245</v>
      </c>
      <c r="AL41" s="423" t="s">
        <v>245</v>
      </c>
      <c r="AM41" s="424"/>
      <c r="AN41" s="423" t="s">
        <v>245</v>
      </c>
      <c r="AO41" s="425"/>
      <c r="AP41" s="425"/>
      <c r="AQ41" s="425"/>
      <c r="AR41" s="425"/>
      <c r="AS41" s="425"/>
      <c r="AT41" s="425"/>
      <c r="AU41" s="427"/>
      <c r="AV41" s="428" t="s">
        <v>340</v>
      </c>
      <c r="AW41" s="410">
        <v>15</v>
      </c>
      <c r="AX41" s="478"/>
      <c r="AY41" s="478"/>
      <c r="AZ41" s="496">
        <v>7659</v>
      </c>
      <c r="BA41" s="430"/>
      <c r="BB41" s="497"/>
      <c r="BC41" s="491">
        <v>27</v>
      </c>
    </row>
    <row r="42" spans="1:55" ht="21.95" customHeight="1" x14ac:dyDescent="0.25">
      <c r="A42" s="955"/>
      <c r="B42" s="401">
        <v>39</v>
      </c>
      <c r="C42" s="402" t="s">
        <v>828</v>
      </c>
      <c r="D42" s="403"/>
      <c r="E42" s="403"/>
      <c r="F42" s="404"/>
      <c r="G42" s="404"/>
      <c r="H42" s="404">
        <v>3</v>
      </c>
      <c r="I42" s="468"/>
      <c r="J42" s="469"/>
      <c r="K42" s="408" t="str">
        <f t="shared" si="7"/>
        <v xml:space="preserve"> </v>
      </c>
      <c r="L42" s="408" t="str">
        <f t="shared" si="5"/>
        <v xml:space="preserve"> </v>
      </c>
      <c r="M42" s="408" t="str">
        <f t="shared" si="6"/>
        <v>III</v>
      </c>
      <c r="N42" s="493">
        <v>2</v>
      </c>
      <c r="O42" s="410">
        <f t="shared" si="4"/>
        <v>13.799999999999999</v>
      </c>
      <c r="P42" s="410">
        <v>12</v>
      </c>
      <c r="Q42" s="411">
        <v>0.5</v>
      </c>
      <c r="R42" s="412">
        <v>6</v>
      </c>
      <c r="S42" s="412"/>
      <c r="T42" s="470"/>
      <c r="U42" s="414">
        <v>11</v>
      </c>
      <c r="V42" s="415">
        <v>4</v>
      </c>
      <c r="W42" s="415">
        <v>5</v>
      </c>
      <c r="X42" s="415">
        <v>3</v>
      </c>
      <c r="Y42" s="415">
        <v>2</v>
      </c>
      <c r="Z42" s="415">
        <v>1</v>
      </c>
      <c r="AA42" s="415">
        <v>7</v>
      </c>
      <c r="AB42" s="415">
        <v>9</v>
      </c>
      <c r="AC42" s="416">
        <v>8</v>
      </c>
      <c r="AD42" s="480" t="s">
        <v>50</v>
      </c>
      <c r="AE42" s="481" t="s">
        <v>50</v>
      </c>
      <c r="AF42" s="418" t="s">
        <v>50</v>
      </c>
      <c r="AG42" s="419" t="s">
        <v>50</v>
      </c>
      <c r="AH42" s="481"/>
      <c r="AI42" s="421"/>
      <c r="AJ42" s="422"/>
      <c r="AK42" s="423" t="s">
        <v>245</v>
      </c>
      <c r="AL42" s="423" t="s">
        <v>245</v>
      </c>
      <c r="AM42" s="424"/>
      <c r="AN42" s="423" t="s">
        <v>245</v>
      </c>
      <c r="AO42" s="425"/>
      <c r="AP42" s="425"/>
      <c r="AQ42" s="425"/>
      <c r="AR42" s="425"/>
      <c r="AS42" s="425"/>
      <c r="AT42" s="425"/>
      <c r="AU42" s="427"/>
      <c r="AV42" s="428" t="s">
        <v>341</v>
      </c>
      <c r="AW42" s="410">
        <v>12</v>
      </c>
      <c r="AX42" s="478"/>
      <c r="AY42" s="478"/>
      <c r="AZ42" s="496">
        <v>7190</v>
      </c>
      <c r="BA42" s="430"/>
      <c r="BB42" s="497"/>
      <c r="BC42" s="491">
        <v>23</v>
      </c>
    </row>
    <row r="43" spans="1:55" ht="21.95" customHeight="1" x14ac:dyDescent="0.25">
      <c r="A43" s="955"/>
      <c r="B43" s="401">
        <v>40</v>
      </c>
      <c r="C43" s="436" t="s">
        <v>534</v>
      </c>
      <c r="D43" s="403"/>
      <c r="E43" s="403"/>
      <c r="F43" s="404"/>
      <c r="G43" s="404"/>
      <c r="H43" s="404"/>
      <c r="I43" s="405"/>
      <c r="J43" s="406"/>
      <c r="K43" s="408" t="str">
        <f t="shared" si="7"/>
        <v xml:space="preserve"> </v>
      </c>
      <c r="L43" s="408" t="str">
        <f t="shared" si="5"/>
        <v xml:space="preserve"> </v>
      </c>
      <c r="M43" s="408" t="str">
        <f t="shared" si="6"/>
        <v xml:space="preserve"> </v>
      </c>
      <c r="N43" s="493">
        <v>6</v>
      </c>
      <c r="O43" s="410">
        <f t="shared" si="4"/>
        <v>16.8</v>
      </c>
      <c r="P43" s="410" t="s">
        <v>505</v>
      </c>
      <c r="Q43" s="498"/>
      <c r="R43" s="412"/>
      <c r="S43" s="412"/>
      <c r="T43" s="413"/>
      <c r="U43" s="414" t="s">
        <v>505</v>
      </c>
      <c r="V43" s="415">
        <v>3</v>
      </c>
      <c r="W43" s="415">
        <v>6</v>
      </c>
      <c r="X43" s="415">
        <v>2</v>
      </c>
      <c r="Y43" s="415">
        <v>1</v>
      </c>
      <c r="Z43" s="415">
        <v>5</v>
      </c>
      <c r="AA43" s="415">
        <v>9</v>
      </c>
      <c r="AB43" s="415">
        <v>4</v>
      </c>
      <c r="AC43" s="416">
        <v>7</v>
      </c>
      <c r="AD43" s="480"/>
      <c r="AE43" s="481"/>
      <c r="AF43" s="481"/>
      <c r="AG43" s="481"/>
      <c r="AH43" s="481"/>
      <c r="AI43" s="421"/>
      <c r="AJ43" s="422"/>
      <c r="AK43" s="423"/>
      <c r="AL43" s="423" t="s">
        <v>245</v>
      </c>
      <c r="AM43" s="424"/>
      <c r="AN43" s="423"/>
      <c r="AO43" s="425"/>
      <c r="AP43" s="424" t="s">
        <v>245</v>
      </c>
      <c r="AQ43" s="425"/>
      <c r="AR43" s="425"/>
      <c r="AS43" s="425"/>
      <c r="AT43" s="425"/>
      <c r="AU43" s="427"/>
      <c r="AV43" s="428"/>
      <c r="AW43" s="410"/>
      <c r="AX43" s="478"/>
      <c r="AY43" s="478"/>
      <c r="AZ43" s="496">
        <v>7256</v>
      </c>
      <c r="BA43" s="430"/>
      <c r="BB43" s="497"/>
      <c r="BC43" s="491">
        <v>28</v>
      </c>
    </row>
    <row r="44" spans="1:55" ht="21.95" customHeight="1" x14ac:dyDescent="0.25">
      <c r="A44" s="955"/>
      <c r="B44" s="401">
        <v>41</v>
      </c>
      <c r="C44" s="436" t="s">
        <v>535</v>
      </c>
      <c r="D44" s="403"/>
      <c r="E44" s="403"/>
      <c r="F44" s="404"/>
      <c r="G44" s="404"/>
      <c r="H44" s="404"/>
      <c r="I44" s="405"/>
      <c r="J44" s="406"/>
      <c r="K44" s="408" t="str">
        <f t="shared" si="7"/>
        <v xml:space="preserve"> </v>
      </c>
      <c r="L44" s="408" t="str">
        <f t="shared" si="5"/>
        <v xml:space="preserve"> </v>
      </c>
      <c r="M44" s="408" t="str">
        <f t="shared" si="6"/>
        <v xml:space="preserve"> </v>
      </c>
      <c r="N44" s="493">
        <v>4</v>
      </c>
      <c r="O44" s="410">
        <f t="shared" si="4"/>
        <v>16.2</v>
      </c>
      <c r="P44" s="410" t="s">
        <v>505</v>
      </c>
      <c r="Q44" s="498"/>
      <c r="R44" s="412"/>
      <c r="S44" s="412"/>
      <c r="T44" s="413"/>
      <c r="U44" s="414">
        <v>10</v>
      </c>
      <c r="V44" s="415">
        <v>4</v>
      </c>
      <c r="W44" s="415">
        <v>6</v>
      </c>
      <c r="X44" s="415">
        <v>3</v>
      </c>
      <c r="Y44" s="415">
        <v>2</v>
      </c>
      <c r="Z44" s="415">
        <v>1</v>
      </c>
      <c r="AA44" s="415">
        <v>8</v>
      </c>
      <c r="AB44" s="415">
        <v>5</v>
      </c>
      <c r="AC44" s="416">
        <v>9</v>
      </c>
      <c r="AD44" s="480"/>
      <c r="AE44" s="481"/>
      <c r="AF44" s="481"/>
      <c r="AG44" s="481"/>
      <c r="AH44" s="481"/>
      <c r="AI44" s="421"/>
      <c r="AJ44" s="422"/>
      <c r="AK44" s="423"/>
      <c r="AL44" s="423" t="s">
        <v>245</v>
      </c>
      <c r="AM44" s="424"/>
      <c r="AN44" s="423" t="s">
        <v>245</v>
      </c>
      <c r="AO44" s="425"/>
      <c r="AP44" s="424" t="s">
        <v>245</v>
      </c>
      <c r="AQ44" s="425"/>
      <c r="AR44" s="425"/>
      <c r="AS44" s="425"/>
      <c r="AT44" s="425"/>
      <c r="AU44" s="427"/>
      <c r="AV44" s="428"/>
      <c r="AW44" s="410"/>
      <c r="AX44" s="478"/>
      <c r="AY44" s="478"/>
      <c r="AZ44" s="496">
        <v>6866</v>
      </c>
      <c r="BA44" s="430"/>
      <c r="BB44" s="497"/>
      <c r="BC44" s="491">
        <v>27</v>
      </c>
    </row>
    <row r="45" spans="1:55" ht="21.95" customHeight="1" x14ac:dyDescent="0.25">
      <c r="A45" s="955"/>
      <c r="B45" s="401">
        <v>42</v>
      </c>
      <c r="C45" s="436" t="s">
        <v>536</v>
      </c>
      <c r="D45" s="403"/>
      <c r="E45" s="403"/>
      <c r="F45" s="404"/>
      <c r="G45" s="404"/>
      <c r="H45" s="404"/>
      <c r="I45" s="405"/>
      <c r="J45" s="406"/>
      <c r="K45" s="408" t="str">
        <f t="shared" si="7"/>
        <v xml:space="preserve"> </v>
      </c>
      <c r="L45" s="408" t="str">
        <f t="shared" si="5"/>
        <v xml:space="preserve"> </v>
      </c>
      <c r="M45" s="408" t="str">
        <f t="shared" si="6"/>
        <v xml:space="preserve"> </v>
      </c>
      <c r="N45" s="493">
        <v>17</v>
      </c>
      <c r="O45" s="410">
        <f>BC45*0.6</f>
        <v>11.4</v>
      </c>
      <c r="P45" s="410" t="s">
        <v>505</v>
      </c>
      <c r="Q45" s="498"/>
      <c r="R45" s="412"/>
      <c r="S45" s="412"/>
      <c r="T45" s="413"/>
      <c r="U45" s="414">
        <v>9</v>
      </c>
      <c r="V45" s="415">
        <v>5</v>
      </c>
      <c r="W45" s="415">
        <v>8</v>
      </c>
      <c r="X45" s="415">
        <v>2</v>
      </c>
      <c r="Y45" s="415">
        <v>4</v>
      </c>
      <c r="Z45" s="415">
        <v>1</v>
      </c>
      <c r="AA45" s="415" t="s">
        <v>505</v>
      </c>
      <c r="AB45" s="415">
        <v>6</v>
      </c>
      <c r="AC45" s="416" t="s">
        <v>505</v>
      </c>
      <c r="AD45" s="480"/>
      <c r="AE45" s="481"/>
      <c r="AF45" s="481"/>
      <c r="AG45" s="481"/>
      <c r="AH45" s="481"/>
      <c r="AI45" s="421"/>
      <c r="AJ45" s="422"/>
      <c r="AK45" s="423" t="s">
        <v>245</v>
      </c>
      <c r="AL45" s="423" t="s">
        <v>245</v>
      </c>
      <c r="AM45" s="424"/>
      <c r="AN45" s="423" t="s">
        <v>245</v>
      </c>
      <c r="AO45" s="425"/>
      <c r="AP45" s="424"/>
      <c r="AQ45" s="425"/>
      <c r="AR45" s="425"/>
      <c r="AS45" s="425"/>
      <c r="AT45" s="425"/>
      <c r="AU45" s="427"/>
      <c r="AV45" s="428"/>
      <c r="AW45" s="410"/>
      <c r="AX45" s="478"/>
      <c r="AY45" s="478"/>
      <c r="AZ45" s="496">
        <v>6626</v>
      </c>
      <c r="BA45" s="430"/>
      <c r="BB45" s="497"/>
      <c r="BC45" s="491">
        <v>19</v>
      </c>
    </row>
    <row r="46" spans="1:55" ht="21.95" customHeight="1" thickBot="1" x14ac:dyDescent="0.3">
      <c r="A46" s="956"/>
      <c r="B46" s="499">
        <v>43</v>
      </c>
      <c r="C46" s="500" t="s">
        <v>537</v>
      </c>
      <c r="D46" s="501"/>
      <c r="E46" s="501"/>
      <c r="F46" s="502"/>
      <c r="G46" s="502"/>
      <c r="H46" s="502"/>
      <c r="I46" s="503"/>
      <c r="J46" s="504"/>
      <c r="K46" s="505" t="str">
        <f t="shared" si="7"/>
        <v xml:space="preserve"> </v>
      </c>
      <c r="L46" s="505" t="str">
        <f t="shared" si="5"/>
        <v xml:space="preserve"> </v>
      </c>
      <c r="M46" s="505" t="str">
        <f t="shared" si="6"/>
        <v xml:space="preserve"> </v>
      </c>
      <c r="N46" s="506">
        <v>19</v>
      </c>
      <c r="O46" s="507">
        <f>BC46*0.6</f>
        <v>22.8</v>
      </c>
      <c r="P46" s="507" t="s">
        <v>505</v>
      </c>
      <c r="Q46" s="508"/>
      <c r="R46" s="509"/>
      <c r="S46" s="509"/>
      <c r="T46" s="510"/>
      <c r="U46" s="511">
        <v>9</v>
      </c>
      <c r="V46" s="512">
        <v>4</v>
      </c>
      <c r="W46" s="512">
        <v>7</v>
      </c>
      <c r="X46" s="512">
        <v>3</v>
      </c>
      <c r="Y46" s="512">
        <v>5</v>
      </c>
      <c r="Z46" s="512">
        <v>1</v>
      </c>
      <c r="AA46" s="512">
        <v>8</v>
      </c>
      <c r="AB46" s="512">
        <v>2</v>
      </c>
      <c r="AC46" s="513" t="s">
        <v>505</v>
      </c>
      <c r="AD46" s="514"/>
      <c r="AE46" s="515"/>
      <c r="AF46" s="515"/>
      <c r="AG46" s="515"/>
      <c r="AH46" s="515"/>
      <c r="AI46" s="516"/>
      <c r="AJ46" s="517"/>
      <c r="AK46" s="518"/>
      <c r="AL46" s="518" t="s">
        <v>245</v>
      </c>
      <c r="AM46" s="519"/>
      <c r="AN46" s="518" t="s">
        <v>245</v>
      </c>
      <c r="AO46" s="520"/>
      <c r="AP46" s="519" t="s">
        <v>245</v>
      </c>
      <c r="AQ46" s="520"/>
      <c r="AR46" s="520"/>
      <c r="AS46" s="520"/>
      <c r="AT46" s="520"/>
      <c r="AU46" s="521"/>
      <c r="AV46" s="522">
        <f>SUM(R4:R46)</f>
        <v>109.92599999999999</v>
      </c>
      <c r="AW46" s="507"/>
      <c r="AX46" s="523"/>
      <c r="AY46" s="523"/>
      <c r="AZ46" s="524">
        <v>11726</v>
      </c>
      <c r="BA46" s="525"/>
      <c r="BB46" s="526"/>
      <c r="BC46" s="527">
        <v>38</v>
      </c>
    </row>
    <row r="47" spans="1:55" ht="21.95" customHeight="1" x14ac:dyDescent="0.25">
      <c r="A47" s="976" t="s">
        <v>370</v>
      </c>
      <c r="B47" s="371">
        <v>44</v>
      </c>
      <c r="C47" s="372" t="s">
        <v>786</v>
      </c>
      <c r="D47" s="373"/>
      <c r="E47" s="373"/>
      <c r="F47" s="374"/>
      <c r="G47" s="374">
        <v>1</v>
      </c>
      <c r="H47" s="374"/>
      <c r="I47" s="375"/>
      <c r="J47" s="376">
        <v>2</v>
      </c>
      <c r="K47" s="377" t="str">
        <f t="shared" ref="K47:K79" si="8">IF(SUMIF(E47:J47,1),"I"," ")</f>
        <v>I</v>
      </c>
      <c r="L47" s="377" t="str">
        <f t="shared" ref="L47:L79" si="9">IF(K47&lt;&gt;"I",IF(SUMIF(E47:J47,2),"II"," ")," ")</f>
        <v xml:space="preserve"> </v>
      </c>
      <c r="M47" s="377" t="str">
        <f t="shared" ref="M47:M79" si="10">IF(OR(K47="I",L47="II")," ",IF(SUMIF(E47:J47,3),"III"," "))</f>
        <v xml:space="preserve"> </v>
      </c>
      <c r="N47" s="528"/>
      <c r="O47" s="529">
        <v>6.6</v>
      </c>
      <c r="P47" s="529">
        <v>6.6</v>
      </c>
      <c r="Q47" s="530">
        <v>0.5</v>
      </c>
      <c r="R47" s="382">
        <v>3.3</v>
      </c>
      <c r="S47" s="382"/>
      <c r="T47" s="383" t="s">
        <v>245</v>
      </c>
      <c r="U47" s="438">
        <v>4</v>
      </c>
      <c r="V47" s="439">
        <v>5</v>
      </c>
      <c r="W47" s="439">
        <v>8</v>
      </c>
      <c r="X47" s="439">
        <v>3</v>
      </c>
      <c r="Y47" s="439">
        <v>1</v>
      </c>
      <c r="Z47" s="439" t="s">
        <v>505</v>
      </c>
      <c r="AA47" s="439">
        <v>6</v>
      </c>
      <c r="AB47" s="439">
        <v>10</v>
      </c>
      <c r="AC47" s="440">
        <v>2</v>
      </c>
      <c r="AD47" s="531" t="s">
        <v>50</v>
      </c>
      <c r="AE47" s="532"/>
      <c r="AF47" s="389" t="s">
        <v>50</v>
      </c>
      <c r="AG47" s="533" t="s">
        <v>50</v>
      </c>
      <c r="AH47" s="389"/>
      <c r="AI47" s="390"/>
      <c r="AJ47" s="391"/>
      <c r="AK47" s="392" t="s">
        <v>245</v>
      </c>
      <c r="AL47" s="392" t="s">
        <v>245</v>
      </c>
      <c r="AM47" s="393" t="s">
        <v>245</v>
      </c>
      <c r="AN47" s="392" t="s">
        <v>245</v>
      </c>
      <c r="AO47" s="394"/>
      <c r="AP47" s="394"/>
      <c r="AQ47" s="394"/>
      <c r="AR47" s="394"/>
      <c r="AS47" s="395" t="s">
        <v>245</v>
      </c>
      <c r="AT47" s="395" t="s">
        <v>350</v>
      </c>
      <c r="AU47" s="427"/>
      <c r="AV47" s="534"/>
      <c r="AW47" s="535">
        <v>6.6</v>
      </c>
      <c r="AX47" s="536">
        <v>6.6</v>
      </c>
      <c r="AY47" s="537">
        <v>0</v>
      </c>
      <c r="AZ47" s="538">
        <v>2413</v>
      </c>
      <c r="BA47" s="539" t="s">
        <v>66</v>
      </c>
      <c r="BB47" s="539" t="s">
        <v>68</v>
      </c>
      <c r="BC47" s="540">
        <v>11</v>
      </c>
    </row>
    <row r="48" spans="1:55" ht="21.95" customHeight="1" x14ac:dyDescent="0.25">
      <c r="A48" s="977"/>
      <c r="B48" s="401">
        <v>45</v>
      </c>
      <c r="C48" s="402" t="s">
        <v>779</v>
      </c>
      <c r="D48" s="403"/>
      <c r="E48" s="403"/>
      <c r="F48" s="404"/>
      <c r="G48" s="442">
        <v>1</v>
      </c>
      <c r="H48" s="541"/>
      <c r="I48" s="405"/>
      <c r="J48" s="542">
        <v>2</v>
      </c>
      <c r="K48" s="408" t="str">
        <f t="shared" si="8"/>
        <v>I</v>
      </c>
      <c r="L48" s="408" t="str">
        <f t="shared" si="9"/>
        <v xml:space="preserve"> </v>
      </c>
      <c r="M48" s="408" t="str">
        <f t="shared" si="10"/>
        <v xml:space="preserve"> </v>
      </c>
      <c r="N48" s="455"/>
      <c r="O48" s="444">
        <v>11.4</v>
      </c>
      <c r="P48" s="444">
        <v>11.4</v>
      </c>
      <c r="Q48" s="543">
        <v>0.5</v>
      </c>
      <c r="R48" s="412">
        <v>5.7</v>
      </c>
      <c r="S48" s="412"/>
      <c r="T48" s="413" t="s">
        <v>245</v>
      </c>
      <c r="U48" s="414" t="s">
        <v>505</v>
      </c>
      <c r="V48" s="415">
        <v>6</v>
      </c>
      <c r="W48" s="415">
        <v>7</v>
      </c>
      <c r="X48" s="415">
        <v>3</v>
      </c>
      <c r="Y48" s="415">
        <v>2</v>
      </c>
      <c r="Z48" s="415" t="s">
        <v>505</v>
      </c>
      <c r="AA48" s="415">
        <v>4</v>
      </c>
      <c r="AB48" s="415">
        <v>8</v>
      </c>
      <c r="AC48" s="416">
        <v>1</v>
      </c>
      <c r="AD48" s="419" t="s">
        <v>50</v>
      </c>
      <c r="AE48" s="481"/>
      <c r="AF48" s="419" t="s">
        <v>50</v>
      </c>
      <c r="AG48" s="419" t="s">
        <v>50</v>
      </c>
      <c r="AH48" s="419"/>
      <c r="AI48" s="421"/>
      <c r="AJ48" s="422"/>
      <c r="AK48" s="423" t="s">
        <v>245</v>
      </c>
      <c r="AL48" s="423" t="s">
        <v>245</v>
      </c>
      <c r="AM48" s="424" t="s">
        <v>245</v>
      </c>
      <c r="AN48" s="423" t="s">
        <v>245</v>
      </c>
      <c r="AO48" s="425"/>
      <c r="AP48" s="425"/>
      <c r="AQ48" s="425"/>
      <c r="AR48" s="425"/>
      <c r="AS48" s="426" t="s">
        <v>245</v>
      </c>
      <c r="AT48" s="426" t="s">
        <v>350</v>
      </c>
      <c r="AU48" s="427"/>
      <c r="AV48" s="428"/>
      <c r="AW48" s="444">
        <v>11.4</v>
      </c>
      <c r="AX48" s="425">
        <v>11</v>
      </c>
      <c r="AY48" s="458">
        <v>0</v>
      </c>
      <c r="AZ48" s="460">
        <v>4750</v>
      </c>
      <c r="BA48" s="430" t="s">
        <v>67</v>
      </c>
      <c r="BB48" s="430" t="s">
        <v>69</v>
      </c>
      <c r="BC48" s="544">
        <v>19</v>
      </c>
    </row>
    <row r="49" spans="1:55" ht="21.95" customHeight="1" x14ac:dyDescent="0.25">
      <c r="A49" s="977"/>
      <c r="B49" s="401">
        <v>46</v>
      </c>
      <c r="C49" s="402" t="s">
        <v>783</v>
      </c>
      <c r="D49" s="403"/>
      <c r="E49" s="403"/>
      <c r="F49" s="404"/>
      <c r="G49" s="404"/>
      <c r="H49" s="404">
        <v>3</v>
      </c>
      <c r="I49" s="405"/>
      <c r="J49" s="542">
        <v>2</v>
      </c>
      <c r="K49" s="408" t="str">
        <f t="shared" si="8"/>
        <v xml:space="preserve"> </v>
      </c>
      <c r="L49" s="408" t="str">
        <f t="shared" si="9"/>
        <v>II</v>
      </c>
      <c r="M49" s="408" t="str">
        <f t="shared" si="10"/>
        <v xml:space="preserve"> </v>
      </c>
      <c r="N49" s="455"/>
      <c r="O49" s="444">
        <v>21</v>
      </c>
      <c r="P49" s="444">
        <v>21</v>
      </c>
      <c r="Q49" s="543">
        <v>0.5</v>
      </c>
      <c r="R49" s="412">
        <v>10.5</v>
      </c>
      <c r="S49" s="412"/>
      <c r="T49" s="413" t="s">
        <v>245</v>
      </c>
      <c r="U49" s="414" t="s">
        <v>505</v>
      </c>
      <c r="V49" s="415">
        <v>6</v>
      </c>
      <c r="W49" s="415">
        <v>7</v>
      </c>
      <c r="X49" s="415">
        <v>2</v>
      </c>
      <c r="Y49" s="415">
        <v>3</v>
      </c>
      <c r="Z49" s="415" t="s">
        <v>505</v>
      </c>
      <c r="AA49" s="415">
        <v>4</v>
      </c>
      <c r="AB49" s="415">
        <v>5</v>
      </c>
      <c r="AC49" s="416">
        <v>1</v>
      </c>
      <c r="AD49" s="419" t="s">
        <v>50</v>
      </c>
      <c r="AE49" s="481"/>
      <c r="AF49" s="419" t="s">
        <v>50</v>
      </c>
      <c r="AG49" s="419" t="s">
        <v>50</v>
      </c>
      <c r="AH49" s="419"/>
      <c r="AI49" s="421"/>
      <c r="AJ49" s="422"/>
      <c r="AK49" s="423" t="s">
        <v>245</v>
      </c>
      <c r="AL49" s="423" t="s">
        <v>245</v>
      </c>
      <c r="AM49" s="424"/>
      <c r="AN49" s="423" t="s">
        <v>245</v>
      </c>
      <c r="AO49" s="425"/>
      <c r="AP49" s="425"/>
      <c r="AQ49" s="425"/>
      <c r="AR49" s="425"/>
      <c r="AS49" s="426" t="s">
        <v>245</v>
      </c>
      <c r="AT49" s="426" t="s">
        <v>350</v>
      </c>
      <c r="AU49" s="427"/>
      <c r="AV49" s="428"/>
      <c r="AW49" s="444">
        <v>21</v>
      </c>
      <c r="AX49" s="425">
        <v>18</v>
      </c>
      <c r="AY49" s="458">
        <v>8</v>
      </c>
      <c r="AZ49" s="460">
        <v>5563</v>
      </c>
      <c r="BA49" s="430" t="s">
        <v>66</v>
      </c>
      <c r="BB49" s="430" t="s">
        <v>69</v>
      </c>
      <c r="BC49" s="544">
        <v>35</v>
      </c>
    </row>
    <row r="50" spans="1:55" ht="21.95" customHeight="1" x14ac:dyDescent="0.25">
      <c r="A50" s="977"/>
      <c r="B50" s="401">
        <v>47</v>
      </c>
      <c r="C50" s="402" t="s">
        <v>789</v>
      </c>
      <c r="D50" s="403"/>
      <c r="E50" s="403"/>
      <c r="F50" s="404"/>
      <c r="G50" s="404"/>
      <c r="H50" s="404">
        <v>3</v>
      </c>
      <c r="I50" s="405"/>
      <c r="J50" s="542">
        <v>2</v>
      </c>
      <c r="K50" s="408" t="str">
        <f t="shared" si="8"/>
        <v xml:space="preserve"> </v>
      </c>
      <c r="L50" s="408" t="str">
        <f t="shared" si="9"/>
        <v>II</v>
      </c>
      <c r="M50" s="408" t="str">
        <f t="shared" si="10"/>
        <v xml:space="preserve"> </v>
      </c>
      <c r="N50" s="455">
        <v>0</v>
      </c>
      <c r="O50" s="444">
        <v>18.599999999999998</v>
      </c>
      <c r="P50" s="444">
        <v>18.600000000000001</v>
      </c>
      <c r="Q50" s="543">
        <v>0.5</v>
      </c>
      <c r="R50" s="412">
        <v>9.3000000000000007</v>
      </c>
      <c r="S50" s="412"/>
      <c r="T50" s="413" t="s">
        <v>245</v>
      </c>
      <c r="U50" s="414">
        <v>4</v>
      </c>
      <c r="V50" s="415">
        <v>7</v>
      </c>
      <c r="W50" s="415">
        <v>8</v>
      </c>
      <c r="X50" s="415">
        <v>3</v>
      </c>
      <c r="Y50" s="415">
        <v>2</v>
      </c>
      <c r="Z50" s="415" t="s">
        <v>505</v>
      </c>
      <c r="AA50" s="415">
        <v>6</v>
      </c>
      <c r="AB50" s="415">
        <v>5</v>
      </c>
      <c r="AC50" s="416">
        <v>1</v>
      </c>
      <c r="AD50" s="420" t="s">
        <v>50</v>
      </c>
      <c r="AE50" s="545" t="s">
        <v>50</v>
      </c>
      <c r="AF50" s="419" t="s">
        <v>50</v>
      </c>
      <c r="AG50" s="419" t="s">
        <v>50</v>
      </c>
      <c r="AH50" s="419"/>
      <c r="AI50" s="433"/>
      <c r="AJ50" s="422"/>
      <c r="AK50" s="423" t="s">
        <v>245</v>
      </c>
      <c r="AL50" s="423" t="s">
        <v>245</v>
      </c>
      <c r="AM50" s="424"/>
      <c r="AN50" s="423" t="s">
        <v>245</v>
      </c>
      <c r="AO50" s="425"/>
      <c r="AP50" s="425"/>
      <c r="AQ50" s="425"/>
      <c r="AR50" s="425"/>
      <c r="AS50" s="426" t="s">
        <v>245</v>
      </c>
      <c r="AT50" s="426" t="s">
        <v>350</v>
      </c>
      <c r="AU50" s="427"/>
      <c r="AV50" s="428"/>
      <c r="AW50" s="444">
        <v>18.600000000000001</v>
      </c>
      <c r="AX50" s="425">
        <v>18.600000000000001</v>
      </c>
      <c r="AY50" s="458">
        <v>10</v>
      </c>
      <c r="AZ50" s="460">
        <v>7459</v>
      </c>
      <c r="BA50" s="430" t="s">
        <v>66</v>
      </c>
      <c r="BB50" s="434" t="s">
        <v>69</v>
      </c>
      <c r="BC50" s="544">
        <v>31</v>
      </c>
    </row>
    <row r="51" spans="1:55" ht="21.95" customHeight="1" x14ac:dyDescent="0.25">
      <c r="A51" s="977"/>
      <c r="B51" s="401">
        <v>48</v>
      </c>
      <c r="C51" s="402" t="s">
        <v>596</v>
      </c>
      <c r="D51" s="403"/>
      <c r="E51" s="403"/>
      <c r="F51" s="404"/>
      <c r="G51" s="404"/>
      <c r="H51" s="404"/>
      <c r="I51" s="546">
        <v>1</v>
      </c>
      <c r="J51" s="542"/>
      <c r="K51" s="408" t="str">
        <f t="shared" si="8"/>
        <v>I</v>
      </c>
      <c r="L51" s="408" t="str">
        <f t="shared" si="9"/>
        <v xml:space="preserve"> </v>
      </c>
      <c r="M51" s="408" t="str">
        <f t="shared" si="10"/>
        <v xml:space="preserve"> </v>
      </c>
      <c r="N51" s="493">
        <v>16</v>
      </c>
      <c r="O51" s="547">
        <v>49.199999999999996</v>
      </c>
      <c r="P51" s="547">
        <v>15.8</v>
      </c>
      <c r="Q51" s="543">
        <v>0.5</v>
      </c>
      <c r="R51" s="412">
        <v>7.9</v>
      </c>
      <c r="S51" s="412"/>
      <c r="T51" s="548" t="s">
        <v>245</v>
      </c>
      <c r="U51" s="414">
        <v>11</v>
      </c>
      <c r="V51" s="415">
        <v>7</v>
      </c>
      <c r="W51" s="415">
        <v>8</v>
      </c>
      <c r="X51" s="415">
        <v>3</v>
      </c>
      <c r="Y51" s="415">
        <v>1</v>
      </c>
      <c r="Z51" s="415">
        <v>4</v>
      </c>
      <c r="AA51" s="415">
        <v>6</v>
      </c>
      <c r="AB51" s="415">
        <v>5</v>
      </c>
      <c r="AC51" s="416">
        <v>2</v>
      </c>
      <c r="AD51" s="420" t="s">
        <v>50</v>
      </c>
      <c r="AE51" s="481" t="s">
        <v>50</v>
      </c>
      <c r="AF51" s="420" t="s">
        <v>50</v>
      </c>
      <c r="AG51" s="432" t="s">
        <v>50</v>
      </c>
      <c r="AH51" s="419" t="s">
        <v>50</v>
      </c>
      <c r="AI51" s="433"/>
      <c r="AJ51" s="422"/>
      <c r="AK51" s="423" t="s">
        <v>245</v>
      </c>
      <c r="AL51" s="423" t="s">
        <v>245</v>
      </c>
      <c r="AM51" s="424"/>
      <c r="AN51" s="423" t="s">
        <v>245</v>
      </c>
      <c r="AO51" s="425"/>
      <c r="AP51" s="425"/>
      <c r="AQ51" s="425"/>
      <c r="AR51" s="425"/>
      <c r="AS51" s="425"/>
      <c r="AT51" s="425"/>
      <c r="AU51" s="427"/>
      <c r="AV51" s="428"/>
      <c r="AW51" s="547">
        <v>15.8</v>
      </c>
      <c r="AX51" s="497">
        <v>13</v>
      </c>
      <c r="AY51" s="478">
        <v>9</v>
      </c>
      <c r="AZ51" s="496">
        <v>29373</v>
      </c>
      <c r="BA51" s="430" t="s">
        <v>67</v>
      </c>
      <c r="BB51" s="434" t="s">
        <v>69</v>
      </c>
      <c r="BC51" s="549">
        <v>82</v>
      </c>
    </row>
    <row r="52" spans="1:55" ht="21.95" customHeight="1" x14ac:dyDescent="0.25">
      <c r="A52" s="977"/>
      <c r="B52" s="401">
        <v>49</v>
      </c>
      <c r="C52" s="402" t="s">
        <v>597</v>
      </c>
      <c r="D52" s="403"/>
      <c r="E52" s="403"/>
      <c r="F52" s="404"/>
      <c r="G52" s="404"/>
      <c r="H52" s="404"/>
      <c r="I52" s="546">
        <v>1</v>
      </c>
      <c r="J52" s="542"/>
      <c r="K52" s="408" t="str">
        <f t="shared" si="8"/>
        <v>I</v>
      </c>
      <c r="L52" s="408" t="str">
        <f t="shared" si="9"/>
        <v xml:space="preserve"> </v>
      </c>
      <c r="M52" s="408" t="str">
        <f t="shared" si="10"/>
        <v xml:space="preserve"> </v>
      </c>
      <c r="N52" s="493">
        <v>13</v>
      </c>
      <c r="O52" s="547">
        <v>30.599999999999998</v>
      </c>
      <c r="P52" s="547">
        <v>13.8</v>
      </c>
      <c r="Q52" s="543">
        <v>0.5</v>
      </c>
      <c r="R52" s="412">
        <v>6.9</v>
      </c>
      <c r="S52" s="412"/>
      <c r="T52" s="548" t="s">
        <v>245</v>
      </c>
      <c r="U52" s="414">
        <v>10</v>
      </c>
      <c r="V52" s="415">
        <v>4</v>
      </c>
      <c r="W52" s="415">
        <v>8</v>
      </c>
      <c r="X52" s="415">
        <v>3</v>
      </c>
      <c r="Y52" s="415">
        <v>2</v>
      </c>
      <c r="Z52" s="415">
        <v>1</v>
      </c>
      <c r="AA52" s="415">
        <v>6</v>
      </c>
      <c r="AB52" s="415">
        <v>5</v>
      </c>
      <c r="AC52" s="416">
        <v>9</v>
      </c>
      <c r="AD52" s="420" t="s">
        <v>50</v>
      </c>
      <c r="AE52" s="420" t="s">
        <v>50</v>
      </c>
      <c r="AF52" s="420" t="s">
        <v>50</v>
      </c>
      <c r="AG52" s="432" t="s">
        <v>50</v>
      </c>
      <c r="AH52" s="419" t="s">
        <v>50</v>
      </c>
      <c r="AI52" s="433"/>
      <c r="AJ52" s="422"/>
      <c r="AK52" s="423" t="s">
        <v>245</v>
      </c>
      <c r="AL52" s="423" t="s">
        <v>245</v>
      </c>
      <c r="AM52" s="424"/>
      <c r="AN52" s="423" t="s">
        <v>245</v>
      </c>
      <c r="AO52" s="425"/>
      <c r="AP52" s="425"/>
      <c r="AQ52" s="425"/>
      <c r="AR52" s="425"/>
      <c r="AS52" s="425"/>
      <c r="AT52" s="425"/>
      <c r="AU52" s="427"/>
      <c r="AV52" s="428" t="s">
        <v>342</v>
      </c>
      <c r="AW52" s="547">
        <v>13.8</v>
      </c>
      <c r="AX52" s="497">
        <v>8</v>
      </c>
      <c r="AY52" s="478">
        <v>8</v>
      </c>
      <c r="AZ52" s="496">
        <v>19842</v>
      </c>
      <c r="BA52" s="430" t="s">
        <v>67</v>
      </c>
      <c r="BB52" s="434" t="s">
        <v>69</v>
      </c>
      <c r="BC52" s="549">
        <v>51</v>
      </c>
    </row>
    <row r="53" spans="1:55" ht="21.95" customHeight="1" x14ac:dyDescent="0.25">
      <c r="A53" s="977"/>
      <c r="B53" s="401">
        <v>50</v>
      </c>
      <c r="C53" s="402" t="s">
        <v>598</v>
      </c>
      <c r="D53" s="550"/>
      <c r="E53" s="423"/>
      <c r="F53" s="423"/>
      <c r="G53" s="423"/>
      <c r="H53" s="423"/>
      <c r="I53" s="551">
        <v>1</v>
      </c>
      <c r="J53" s="551"/>
      <c r="K53" s="408" t="str">
        <f t="shared" si="8"/>
        <v>I</v>
      </c>
      <c r="L53" s="552" t="str">
        <f t="shared" si="9"/>
        <v xml:space="preserve"> </v>
      </c>
      <c r="M53" s="553" t="str">
        <f t="shared" si="10"/>
        <v xml:space="preserve"> </v>
      </c>
      <c r="N53" s="423">
        <v>1</v>
      </c>
      <c r="O53" s="430">
        <v>12.6</v>
      </c>
      <c r="P53" s="430">
        <v>6</v>
      </c>
      <c r="Q53" s="554">
        <v>0.5</v>
      </c>
      <c r="R53" s="555">
        <v>3</v>
      </c>
      <c r="S53" s="556"/>
      <c r="T53" s="548" t="s">
        <v>245</v>
      </c>
      <c r="U53" s="414">
        <v>11</v>
      </c>
      <c r="V53" s="415">
        <v>4</v>
      </c>
      <c r="W53" s="415">
        <v>7</v>
      </c>
      <c r="X53" s="415">
        <v>5</v>
      </c>
      <c r="Y53" s="415">
        <v>2</v>
      </c>
      <c r="Z53" s="415">
        <v>1</v>
      </c>
      <c r="AA53" s="415">
        <v>9</v>
      </c>
      <c r="AB53" s="415">
        <v>6</v>
      </c>
      <c r="AC53" s="416">
        <v>8</v>
      </c>
      <c r="AD53" s="480" t="s">
        <v>50</v>
      </c>
      <c r="AE53" s="420" t="s">
        <v>50</v>
      </c>
      <c r="AF53" s="419"/>
      <c r="AG53" s="432" t="s">
        <v>50</v>
      </c>
      <c r="AH53" s="420" t="s">
        <v>50</v>
      </c>
      <c r="AI53" s="433"/>
      <c r="AJ53" s="422"/>
      <c r="AK53" s="423" t="s">
        <v>245</v>
      </c>
      <c r="AL53" s="423" t="s">
        <v>245</v>
      </c>
      <c r="AM53" s="423" t="s">
        <v>245</v>
      </c>
      <c r="AN53" s="423" t="s">
        <v>245</v>
      </c>
      <c r="AO53" s="430"/>
      <c r="AP53" s="430"/>
      <c r="AQ53" s="430"/>
      <c r="AR53" s="430"/>
      <c r="AS53" s="430"/>
      <c r="AT53" s="430"/>
      <c r="AU53" s="427"/>
      <c r="AV53" s="428"/>
      <c r="AW53" s="547">
        <v>21</v>
      </c>
      <c r="AX53" s="497">
        <v>3</v>
      </c>
      <c r="AY53" s="478">
        <v>21</v>
      </c>
      <c r="AZ53" s="496">
        <v>15460</v>
      </c>
      <c r="BA53" s="430" t="s">
        <v>66</v>
      </c>
      <c r="BB53" s="434" t="s">
        <v>69</v>
      </c>
      <c r="BC53" s="549">
        <v>35</v>
      </c>
    </row>
    <row r="54" spans="1:55" ht="21.95" customHeight="1" x14ac:dyDescent="0.25">
      <c r="A54" s="977"/>
      <c r="B54" s="401">
        <v>51</v>
      </c>
      <c r="C54" s="402" t="s">
        <v>821</v>
      </c>
      <c r="D54" s="403"/>
      <c r="E54" s="403"/>
      <c r="F54" s="404"/>
      <c r="G54" s="404">
        <v>2</v>
      </c>
      <c r="H54" s="404"/>
      <c r="I54" s="546"/>
      <c r="J54" s="542"/>
      <c r="K54" s="408" t="str">
        <f t="shared" si="8"/>
        <v xml:space="preserve"> </v>
      </c>
      <c r="L54" s="408" t="str">
        <f t="shared" si="9"/>
        <v>II</v>
      </c>
      <c r="M54" s="408" t="str">
        <f t="shared" si="10"/>
        <v xml:space="preserve"> </v>
      </c>
      <c r="N54" s="493">
        <v>1</v>
      </c>
      <c r="O54" s="547">
        <v>21</v>
      </c>
      <c r="P54" s="547">
        <v>21</v>
      </c>
      <c r="Q54" s="543">
        <v>0.5</v>
      </c>
      <c r="R54" s="412">
        <v>10.5</v>
      </c>
      <c r="S54" s="412"/>
      <c r="T54" s="548" t="s">
        <v>245</v>
      </c>
      <c r="U54" s="414" t="s">
        <v>505</v>
      </c>
      <c r="V54" s="415">
        <v>6</v>
      </c>
      <c r="W54" s="415">
        <v>7</v>
      </c>
      <c r="X54" s="415">
        <v>3</v>
      </c>
      <c r="Y54" s="415">
        <v>2</v>
      </c>
      <c r="Z54" s="415" t="s">
        <v>505</v>
      </c>
      <c r="AA54" s="415">
        <v>5</v>
      </c>
      <c r="AB54" s="415">
        <v>4</v>
      </c>
      <c r="AC54" s="416">
        <v>1</v>
      </c>
      <c r="AD54" s="420" t="s">
        <v>50</v>
      </c>
      <c r="AE54" s="481" t="s">
        <v>50</v>
      </c>
      <c r="AF54" s="481"/>
      <c r="AG54" s="432" t="s">
        <v>50</v>
      </c>
      <c r="AH54" s="432"/>
      <c r="AI54" s="433"/>
      <c r="AJ54" s="422"/>
      <c r="AK54" s="423" t="s">
        <v>245</v>
      </c>
      <c r="AL54" s="423" t="s">
        <v>245</v>
      </c>
      <c r="AM54" s="424"/>
      <c r="AN54" s="423" t="s">
        <v>245</v>
      </c>
      <c r="AO54" s="425"/>
      <c r="AP54" s="425"/>
      <c r="AQ54" s="426" t="s">
        <v>245</v>
      </c>
      <c r="AR54" s="425"/>
      <c r="AS54" s="425"/>
      <c r="AT54" s="425"/>
      <c r="AU54" s="427"/>
      <c r="AV54" s="428"/>
      <c r="AW54" s="547">
        <v>11.4</v>
      </c>
      <c r="AX54" s="497">
        <v>2</v>
      </c>
      <c r="AY54" s="478">
        <v>11</v>
      </c>
      <c r="AZ54" s="496">
        <v>14550</v>
      </c>
      <c r="BA54" s="430" t="s">
        <v>67</v>
      </c>
      <c r="BB54" s="434" t="s">
        <v>69</v>
      </c>
      <c r="BC54" s="549">
        <v>19</v>
      </c>
    </row>
    <row r="55" spans="1:55" ht="21.95" customHeight="1" x14ac:dyDescent="0.25">
      <c r="A55" s="977"/>
      <c r="B55" s="401">
        <v>52</v>
      </c>
      <c r="C55" s="402" t="s">
        <v>819</v>
      </c>
      <c r="D55" s="403"/>
      <c r="E55" s="403"/>
      <c r="F55" s="404"/>
      <c r="G55" s="404">
        <v>2</v>
      </c>
      <c r="H55" s="404"/>
      <c r="I55" s="546"/>
      <c r="J55" s="542"/>
      <c r="K55" s="408" t="str">
        <f t="shared" si="8"/>
        <v xml:space="preserve"> </v>
      </c>
      <c r="L55" s="408" t="str">
        <f t="shared" si="9"/>
        <v>II</v>
      </c>
      <c r="M55" s="408" t="str">
        <f t="shared" si="10"/>
        <v xml:space="preserve"> </v>
      </c>
      <c r="N55" s="493"/>
      <c r="O55" s="547">
        <v>11.4</v>
      </c>
      <c r="P55" s="547">
        <v>11.4</v>
      </c>
      <c r="Q55" s="543">
        <v>0.5</v>
      </c>
      <c r="R55" s="412">
        <v>5.7</v>
      </c>
      <c r="S55" s="412"/>
      <c r="T55" s="548" t="s">
        <v>245</v>
      </c>
      <c r="U55" s="414" t="s">
        <v>505</v>
      </c>
      <c r="V55" s="415">
        <v>7</v>
      </c>
      <c r="W55" s="415">
        <v>5</v>
      </c>
      <c r="X55" s="415">
        <v>3</v>
      </c>
      <c r="Y55" s="415">
        <v>2</v>
      </c>
      <c r="Z55" s="415" t="s">
        <v>505</v>
      </c>
      <c r="AA55" s="415">
        <v>4</v>
      </c>
      <c r="AB55" s="415">
        <v>8</v>
      </c>
      <c r="AC55" s="416">
        <v>1</v>
      </c>
      <c r="AD55" s="420" t="s">
        <v>50</v>
      </c>
      <c r="AE55" s="481"/>
      <c r="AF55" s="481" t="s">
        <v>50</v>
      </c>
      <c r="AG55" s="432" t="s">
        <v>50</v>
      </c>
      <c r="AH55" s="432"/>
      <c r="AI55" s="433"/>
      <c r="AJ55" s="422"/>
      <c r="AK55" s="423" t="s">
        <v>245</v>
      </c>
      <c r="AL55" s="423" t="s">
        <v>245</v>
      </c>
      <c r="AM55" s="424"/>
      <c r="AN55" s="423" t="s">
        <v>245</v>
      </c>
      <c r="AO55" s="425"/>
      <c r="AP55" s="425"/>
      <c r="AQ55" s="426" t="s">
        <v>245</v>
      </c>
      <c r="AR55" s="425"/>
      <c r="AS55" s="425"/>
      <c r="AT55" s="425"/>
      <c r="AU55" s="427"/>
      <c r="AV55" s="428" t="s">
        <v>260</v>
      </c>
      <c r="AW55" s="547">
        <v>8.4</v>
      </c>
      <c r="AX55" s="497">
        <v>7</v>
      </c>
      <c r="AY55" s="478">
        <v>7</v>
      </c>
      <c r="AZ55" s="496">
        <v>2744</v>
      </c>
      <c r="BA55" s="430" t="s">
        <v>67</v>
      </c>
      <c r="BB55" s="434" t="s">
        <v>69</v>
      </c>
      <c r="BC55" s="549">
        <v>14</v>
      </c>
    </row>
    <row r="56" spans="1:55" ht="21.95" customHeight="1" x14ac:dyDescent="0.25">
      <c r="A56" s="977"/>
      <c r="B56" s="401">
        <v>53</v>
      </c>
      <c r="C56" s="402" t="s">
        <v>818</v>
      </c>
      <c r="D56" s="403"/>
      <c r="E56" s="403"/>
      <c r="F56" s="404"/>
      <c r="G56" s="404"/>
      <c r="H56" s="404"/>
      <c r="I56" s="546">
        <v>1</v>
      </c>
      <c r="J56" s="542"/>
      <c r="K56" s="408" t="str">
        <f t="shared" si="8"/>
        <v>I</v>
      </c>
      <c r="L56" s="408" t="str">
        <f t="shared" si="9"/>
        <v xml:space="preserve"> </v>
      </c>
      <c r="M56" s="408" t="str">
        <f t="shared" si="10"/>
        <v xml:space="preserve"> </v>
      </c>
      <c r="N56" s="493">
        <v>1</v>
      </c>
      <c r="O56" s="547">
        <v>8.4</v>
      </c>
      <c r="P56" s="547">
        <v>8.4</v>
      </c>
      <c r="Q56" s="543">
        <v>0.75</v>
      </c>
      <c r="R56" s="412">
        <v>6.3000000000000007</v>
      </c>
      <c r="S56" s="412"/>
      <c r="T56" s="548" t="s">
        <v>245</v>
      </c>
      <c r="U56" s="438">
        <v>10</v>
      </c>
      <c r="V56" s="439">
        <v>8</v>
      </c>
      <c r="W56" s="439">
        <v>9</v>
      </c>
      <c r="X56" s="439">
        <v>6</v>
      </c>
      <c r="Y56" s="439">
        <v>2</v>
      </c>
      <c r="Z56" s="439">
        <v>1</v>
      </c>
      <c r="AA56" s="439">
        <v>4</v>
      </c>
      <c r="AB56" s="439">
        <v>7</v>
      </c>
      <c r="AC56" s="440">
        <v>3</v>
      </c>
      <c r="AD56" s="481" t="s">
        <v>50</v>
      </c>
      <c r="AE56" s="420" t="s">
        <v>50</v>
      </c>
      <c r="AF56" s="419" t="s">
        <v>50</v>
      </c>
      <c r="AG56" s="432" t="s">
        <v>50</v>
      </c>
      <c r="AH56" s="432"/>
      <c r="AI56" s="433"/>
      <c r="AJ56" s="422"/>
      <c r="AK56" s="423" t="s">
        <v>245</v>
      </c>
      <c r="AL56" s="423" t="s">
        <v>245</v>
      </c>
      <c r="AM56" s="424"/>
      <c r="AN56" s="423" t="s">
        <v>245</v>
      </c>
      <c r="AO56" s="425"/>
      <c r="AP56" s="425"/>
      <c r="AQ56" s="426" t="s">
        <v>245</v>
      </c>
      <c r="AR56" s="425"/>
      <c r="AS56" s="425"/>
      <c r="AT56" s="425"/>
      <c r="AU56" s="427"/>
      <c r="AV56" s="428"/>
      <c r="AW56" s="547"/>
      <c r="AX56" s="497"/>
      <c r="AY56" s="478"/>
      <c r="AZ56" s="496">
        <v>1608</v>
      </c>
      <c r="BA56" s="430"/>
      <c r="BB56" s="434"/>
      <c r="BC56" s="549">
        <v>6</v>
      </c>
    </row>
    <row r="57" spans="1:55" ht="21.95" customHeight="1" x14ac:dyDescent="0.25">
      <c r="A57" s="977"/>
      <c r="B57" s="401">
        <v>54</v>
      </c>
      <c r="C57" s="436" t="s">
        <v>538</v>
      </c>
      <c r="D57" s="403"/>
      <c r="E57" s="403"/>
      <c r="F57" s="404"/>
      <c r="G57" s="404"/>
      <c r="H57" s="404"/>
      <c r="I57" s="546"/>
      <c r="J57" s="557"/>
      <c r="K57" s="408" t="str">
        <f t="shared" si="8"/>
        <v xml:space="preserve"> </v>
      </c>
      <c r="L57" s="408" t="str">
        <f t="shared" si="9"/>
        <v xml:space="preserve"> </v>
      </c>
      <c r="M57" s="408" t="str">
        <f t="shared" si="10"/>
        <v xml:space="preserve"> </v>
      </c>
      <c r="N57" s="493">
        <v>5</v>
      </c>
      <c r="O57" s="547">
        <v>3.5999999999999996</v>
      </c>
      <c r="P57" s="547" t="s">
        <v>505</v>
      </c>
      <c r="Q57" s="558"/>
      <c r="R57" s="412"/>
      <c r="S57" s="412"/>
      <c r="T57" s="548"/>
      <c r="U57" s="414">
        <v>10</v>
      </c>
      <c r="V57" s="415">
        <v>5</v>
      </c>
      <c r="W57" s="415">
        <v>7</v>
      </c>
      <c r="X57" s="415">
        <v>4</v>
      </c>
      <c r="Y57" s="415">
        <v>2</v>
      </c>
      <c r="Z57" s="415">
        <v>1</v>
      </c>
      <c r="AA57" s="415">
        <v>8</v>
      </c>
      <c r="AB57" s="415">
        <v>3</v>
      </c>
      <c r="AC57" s="416">
        <v>6</v>
      </c>
      <c r="AD57" s="480"/>
      <c r="AE57" s="481"/>
      <c r="AF57" s="419"/>
      <c r="AG57" s="432"/>
      <c r="AH57" s="432"/>
      <c r="AI57" s="433"/>
      <c r="AJ57" s="422"/>
      <c r="AK57" s="423"/>
      <c r="AL57" s="423" t="s">
        <v>245</v>
      </c>
      <c r="AM57" s="424"/>
      <c r="AN57" s="423" t="s">
        <v>245</v>
      </c>
      <c r="AO57" s="425"/>
      <c r="AP57" s="426"/>
      <c r="AQ57" s="425"/>
      <c r="AR57" s="425"/>
      <c r="AS57" s="425"/>
      <c r="AT57" s="425"/>
      <c r="AU57" s="427"/>
      <c r="AV57" s="428"/>
      <c r="AW57" s="547"/>
      <c r="AX57" s="497"/>
      <c r="AY57" s="478"/>
      <c r="AZ57" s="496">
        <v>6390</v>
      </c>
      <c r="BA57" s="430"/>
      <c r="BB57" s="434"/>
      <c r="BC57" s="549">
        <v>7</v>
      </c>
    </row>
    <row r="58" spans="1:55" ht="21.95" customHeight="1" x14ac:dyDescent="0.25">
      <c r="A58" s="977"/>
      <c r="B58" s="401">
        <v>55</v>
      </c>
      <c r="C58" s="450" t="s">
        <v>780</v>
      </c>
      <c r="D58" s="403"/>
      <c r="E58" s="403"/>
      <c r="F58" s="404"/>
      <c r="G58" s="404"/>
      <c r="H58" s="404"/>
      <c r="I58" s="546"/>
      <c r="J58" s="557"/>
      <c r="K58" s="408" t="str">
        <f t="shared" si="8"/>
        <v xml:space="preserve"> </v>
      </c>
      <c r="L58" s="408" t="str">
        <f t="shared" si="9"/>
        <v xml:space="preserve"> </v>
      </c>
      <c r="M58" s="408" t="str">
        <f t="shared" si="10"/>
        <v xml:space="preserve"> </v>
      </c>
      <c r="N58" s="493">
        <v>12</v>
      </c>
      <c r="O58" s="547">
        <v>4.2</v>
      </c>
      <c r="P58" s="547" t="s">
        <v>505</v>
      </c>
      <c r="Q58" s="558"/>
      <c r="R58" s="412"/>
      <c r="S58" s="412"/>
      <c r="T58" s="548"/>
      <c r="U58" s="414">
        <v>7</v>
      </c>
      <c r="V58" s="415">
        <v>5</v>
      </c>
      <c r="W58" s="415" t="s">
        <v>505</v>
      </c>
      <c r="X58" s="415">
        <v>3</v>
      </c>
      <c r="Y58" s="415">
        <v>2</v>
      </c>
      <c r="Z58" s="415">
        <v>1</v>
      </c>
      <c r="AA58" s="415" t="s">
        <v>505</v>
      </c>
      <c r="AB58" s="415">
        <v>4</v>
      </c>
      <c r="AC58" s="416" t="s">
        <v>505</v>
      </c>
      <c r="AD58" s="480"/>
      <c r="AE58" s="481"/>
      <c r="AF58" s="419"/>
      <c r="AG58" s="432"/>
      <c r="AH58" s="432"/>
      <c r="AI58" s="433"/>
      <c r="AJ58" s="422"/>
      <c r="AK58" s="423" t="s">
        <v>245</v>
      </c>
      <c r="AL58" s="423" t="s">
        <v>245</v>
      </c>
      <c r="AM58" s="424"/>
      <c r="AN58" s="423" t="s">
        <v>245</v>
      </c>
      <c r="AO58" s="425"/>
      <c r="AP58" s="426"/>
      <c r="AQ58" s="425"/>
      <c r="AR58" s="425"/>
      <c r="AS58" s="425"/>
      <c r="AT58" s="425"/>
      <c r="AU58" s="427"/>
      <c r="AV58" s="428"/>
      <c r="AW58" s="547"/>
      <c r="AX58" s="497"/>
      <c r="AY58" s="478"/>
      <c r="AZ58" s="496">
        <v>4135</v>
      </c>
      <c r="BA58" s="430"/>
      <c r="BB58" s="434"/>
      <c r="BC58" s="549">
        <v>10</v>
      </c>
    </row>
    <row r="59" spans="1:55" ht="21.95" customHeight="1" x14ac:dyDescent="0.25">
      <c r="A59" s="977"/>
      <c r="B59" s="401">
        <v>56</v>
      </c>
      <c r="C59" s="436" t="s">
        <v>539</v>
      </c>
      <c r="D59" s="403"/>
      <c r="E59" s="403"/>
      <c r="F59" s="404"/>
      <c r="G59" s="404"/>
      <c r="H59" s="404"/>
      <c r="I59" s="546"/>
      <c r="J59" s="557"/>
      <c r="K59" s="408" t="str">
        <f t="shared" si="8"/>
        <v xml:space="preserve"> </v>
      </c>
      <c r="L59" s="408" t="str">
        <f t="shared" si="9"/>
        <v xml:space="preserve"> </v>
      </c>
      <c r="M59" s="408" t="str">
        <f t="shared" si="10"/>
        <v xml:space="preserve"> </v>
      </c>
      <c r="N59" s="493">
        <v>3</v>
      </c>
      <c r="O59" s="547">
        <v>6</v>
      </c>
      <c r="P59" s="547" t="s">
        <v>505</v>
      </c>
      <c r="Q59" s="558"/>
      <c r="R59" s="412"/>
      <c r="S59" s="412"/>
      <c r="T59" s="548"/>
      <c r="U59" s="414" t="s">
        <v>505</v>
      </c>
      <c r="V59" s="415">
        <v>4</v>
      </c>
      <c r="W59" s="415">
        <v>5</v>
      </c>
      <c r="X59" s="415">
        <v>3</v>
      </c>
      <c r="Y59" s="415">
        <v>1</v>
      </c>
      <c r="Z59" s="415" t="s">
        <v>505</v>
      </c>
      <c r="AA59" s="415">
        <v>6</v>
      </c>
      <c r="AB59" s="415">
        <v>2</v>
      </c>
      <c r="AC59" s="416" t="s">
        <v>505</v>
      </c>
      <c r="AD59" s="480"/>
      <c r="AE59" s="481"/>
      <c r="AF59" s="419"/>
      <c r="AG59" s="432"/>
      <c r="AH59" s="432"/>
      <c r="AI59" s="433"/>
      <c r="AJ59" s="422"/>
      <c r="AK59" s="423" t="s">
        <v>245</v>
      </c>
      <c r="AL59" s="423" t="s">
        <v>245</v>
      </c>
      <c r="AM59" s="424"/>
      <c r="AN59" s="423" t="s">
        <v>245</v>
      </c>
      <c r="AO59" s="425"/>
      <c r="AP59" s="426"/>
      <c r="AQ59" s="425"/>
      <c r="AR59" s="425"/>
      <c r="AS59" s="425"/>
      <c r="AT59" s="425"/>
      <c r="AU59" s="427"/>
      <c r="AV59" s="428"/>
      <c r="AW59" s="547"/>
      <c r="AX59" s="497"/>
      <c r="AY59" s="478"/>
      <c r="AZ59" s="496">
        <v>3989</v>
      </c>
      <c r="BA59" s="430"/>
      <c r="BB59" s="434"/>
      <c r="BC59" s="549">
        <v>1</v>
      </c>
    </row>
    <row r="60" spans="1:55" ht="21.95" customHeight="1" x14ac:dyDescent="0.25">
      <c r="A60" s="977"/>
      <c r="B60" s="401">
        <v>57</v>
      </c>
      <c r="C60" s="436" t="s">
        <v>835</v>
      </c>
      <c r="D60" s="428"/>
      <c r="E60" s="423"/>
      <c r="F60" s="423"/>
      <c r="G60" s="423"/>
      <c r="H60" s="423"/>
      <c r="I60" s="551"/>
      <c r="J60" s="551"/>
      <c r="K60" s="408" t="str">
        <f t="shared" si="8"/>
        <v xml:space="preserve"> </v>
      </c>
      <c r="L60" s="408" t="str">
        <f t="shared" si="9"/>
        <v xml:space="preserve"> </v>
      </c>
      <c r="M60" s="408" t="str">
        <f t="shared" si="10"/>
        <v xml:space="preserve"> </v>
      </c>
      <c r="N60" s="423"/>
      <c r="O60" s="430"/>
      <c r="P60" s="430" t="s">
        <v>505</v>
      </c>
      <c r="Q60" s="430"/>
      <c r="R60" s="555"/>
      <c r="S60" s="556"/>
      <c r="T60" s="559"/>
      <c r="U60" s="414">
        <v>10</v>
      </c>
      <c r="V60" s="415">
        <v>5</v>
      </c>
      <c r="W60" s="415">
        <v>7</v>
      </c>
      <c r="X60" s="415">
        <v>4</v>
      </c>
      <c r="Y60" s="415">
        <v>2</v>
      </c>
      <c r="Z60" s="415">
        <v>1</v>
      </c>
      <c r="AA60" s="415">
        <v>8</v>
      </c>
      <c r="AB60" s="415">
        <v>6</v>
      </c>
      <c r="AC60" s="416">
        <v>3</v>
      </c>
      <c r="AD60" s="480"/>
      <c r="AE60" s="481"/>
      <c r="AF60" s="419"/>
      <c r="AG60" s="432"/>
      <c r="AH60" s="432"/>
      <c r="AI60" s="433"/>
      <c r="AJ60" s="422"/>
      <c r="AK60" s="423"/>
      <c r="AL60" s="423"/>
      <c r="AM60" s="423"/>
      <c r="AN60" s="423"/>
      <c r="AO60" s="430"/>
      <c r="AP60" s="430"/>
      <c r="AQ60" s="430"/>
      <c r="AR60" s="430"/>
      <c r="AS60" s="430"/>
      <c r="AT60" s="430"/>
      <c r="AU60" s="427"/>
      <c r="AV60" s="428"/>
      <c r="AW60" s="547"/>
      <c r="AX60" s="497"/>
      <c r="AY60" s="478"/>
      <c r="AZ60" s="496">
        <v>11477</v>
      </c>
      <c r="BA60" s="430"/>
      <c r="BB60" s="434"/>
      <c r="BC60" s="549">
        <v>5</v>
      </c>
    </row>
    <row r="61" spans="1:55" ht="21.95" customHeight="1" x14ac:dyDescent="0.25">
      <c r="A61" s="977"/>
      <c r="B61" s="401">
        <v>58</v>
      </c>
      <c r="C61" s="560" t="s">
        <v>540</v>
      </c>
      <c r="D61" s="403"/>
      <c r="E61" s="403"/>
      <c r="F61" s="404">
        <v>3</v>
      </c>
      <c r="G61" s="404"/>
      <c r="H61" s="404"/>
      <c r="I61" s="546"/>
      <c r="J61" s="557"/>
      <c r="K61" s="408" t="str">
        <f t="shared" si="8"/>
        <v xml:space="preserve"> </v>
      </c>
      <c r="L61" s="408" t="str">
        <f t="shared" si="9"/>
        <v xml:space="preserve"> </v>
      </c>
      <c r="M61" s="408" t="str">
        <f t="shared" si="10"/>
        <v>III</v>
      </c>
      <c r="N61" s="493">
        <v>1</v>
      </c>
      <c r="O61" s="547">
        <v>0.6</v>
      </c>
      <c r="P61" s="547"/>
      <c r="Q61" s="558" t="s">
        <v>245</v>
      </c>
      <c r="R61" s="412">
        <v>2.2999999999999998</v>
      </c>
      <c r="S61" s="412"/>
      <c r="T61" s="548"/>
      <c r="U61" s="414" t="s">
        <v>505</v>
      </c>
      <c r="V61" s="415" t="s">
        <v>505</v>
      </c>
      <c r="W61" s="415" t="s">
        <v>505</v>
      </c>
      <c r="X61" s="415">
        <v>3</v>
      </c>
      <c r="Y61" s="415">
        <v>2</v>
      </c>
      <c r="Z61" s="415" t="s">
        <v>505</v>
      </c>
      <c r="AA61" s="415" t="s">
        <v>505</v>
      </c>
      <c r="AB61" s="415">
        <v>4</v>
      </c>
      <c r="AC61" s="416" t="s">
        <v>505</v>
      </c>
      <c r="AD61" s="480" t="s">
        <v>50</v>
      </c>
      <c r="AE61" s="481"/>
      <c r="AF61" s="419"/>
      <c r="AG61" s="432"/>
      <c r="AH61" s="432"/>
      <c r="AI61" s="433"/>
      <c r="AJ61" s="422"/>
      <c r="AK61" s="423"/>
      <c r="AL61" s="423" t="s">
        <v>245</v>
      </c>
      <c r="AM61" s="424"/>
      <c r="AN61" s="423" t="s">
        <v>245</v>
      </c>
      <c r="AO61" s="425"/>
      <c r="AP61" s="426" t="s">
        <v>245</v>
      </c>
      <c r="AQ61" s="425"/>
      <c r="AR61" s="425"/>
      <c r="AS61" s="425"/>
      <c r="AT61" s="425"/>
      <c r="AU61" s="427"/>
      <c r="AV61" s="428"/>
      <c r="AW61" s="547"/>
      <c r="AX61" s="497"/>
      <c r="AY61" s="478"/>
      <c r="AZ61" s="496">
        <v>15470</v>
      </c>
      <c r="BA61" s="430"/>
      <c r="BB61" s="434"/>
      <c r="BC61" s="549">
        <v>11</v>
      </c>
    </row>
    <row r="62" spans="1:55" ht="21.95" customHeight="1" x14ac:dyDescent="0.25">
      <c r="A62" s="977"/>
      <c r="B62" s="401">
        <v>59</v>
      </c>
      <c r="C62" s="560" t="s">
        <v>541</v>
      </c>
      <c r="D62" s="403"/>
      <c r="E62" s="403"/>
      <c r="F62" s="404">
        <v>3</v>
      </c>
      <c r="G62" s="404"/>
      <c r="H62" s="404"/>
      <c r="I62" s="546"/>
      <c r="J62" s="557"/>
      <c r="K62" s="408" t="str">
        <f t="shared" si="8"/>
        <v xml:space="preserve"> </v>
      </c>
      <c r="L62" s="408" t="str">
        <f t="shared" si="9"/>
        <v xml:space="preserve"> </v>
      </c>
      <c r="M62" s="408" t="str">
        <f t="shared" si="10"/>
        <v>III</v>
      </c>
      <c r="N62" s="493">
        <v>1</v>
      </c>
      <c r="O62" s="547">
        <v>3</v>
      </c>
      <c r="P62" s="547"/>
      <c r="Q62" s="558" t="s">
        <v>245</v>
      </c>
      <c r="R62" s="412">
        <v>1.2</v>
      </c>
      <c r="S62" s="412"/>
      <c r="T62" s="548"/>
      <c r="U62" s="414" t="s">
        <v>505</v>
      </c>
      <c r="V62" s="415">
        <v>6</v>
      </c>
      <c r="W62" s="415">
        <v>7</v>
      </c>
      <c r="X62" s="415">
        <v>2</v>
      </c>
      <c r="Y62" s="415">
        <v>1</v>
      </c>
      <c r="Z62" s="415" t="s">
        <v>505</v>
      </c>
      <c r="AA62" s="415">
        <v>5</v>
      </c>
      <c r="AB62" s="415">
        <v>4</v>
      </c>
      <c r="AC62" s="416">
        <v>3</v>
      </c>
      <c r="AD62" s="480" t="s">
        <v>50</v>
      </c>
      <c r="AE62" s="481"/>
      <c r="AF62" s="419"/>
      <c r="AG62" s="432"/>
      <c r="AH62" s="432"/>
      <c r="AI62" s="433"/>
      <c r="AJ62" s="422"/>
      <c r="AK62" s="423" t="s">
        <v>245</v>
      </c>
      <c r="AL62" s="423" t="s">
        <v>245</v>
      </c>
      <c r="AM62" s="424"/>
      <c r="AN62" s="423" t="s">
        <v>245</v>
      </c>
      <c r="AO62" s="425"/>
      <c r="AP62" s="426" t="s">
        <v>245</v>
      </c>
      <c r="AQ62" s="425"/>
      <c r="AR62" s="425"/>
      <c r="AS62" s="425"/>
      <c r="AT62" s="425"/>
      <c r="AU62" s="427"/>
      <c r="AV62" s="428"/>
      <c r="AW62" s="547"/>
      <c r="AX62" s="497"/>
      <c r="AY62" s="478"/>
      <c r="AZ62" s="496">
        <v>6952</v>
      </c>
      <c r="BA62" s="430"/>
      <c r="BB62" s="434"/>
      <c r="BC62" s="549">
        <v>3</v>
      </c>
    </row>
    <row r="63" spans="1:55" ht="21.95" customHeight="1" x14ac:dyDescent="0.25">
      <c r="A63" s="977"/>
      <c r="B63" s="401">
        <v>60</v>
      </c>
      <c r="C63" s="560" t="s">
        <v>542</v>
      </c>
      <c r="D63" s="403"/>
      <c r="E63" s="403"/>
      <c r="F63" s="404">
        <v>3</v>
      </c>
      <c r="G63" s="404"/>
      <c r="H63" s="404"/>
      <c r="I63" s="546"/>
      <c r="J63" s="557"/>
      <c r="K63" s="408" t="str">
        <f t="shared" si="8"/>
        <v xml:space="preserve"> </v>
      </c>
      <c r="L63" s="408" t="str">
        <f t="shared" si="9"/>
        <v xml:space="preserve"> </v>
      </c>
      <c r="M63" s="408" t="str">
        <f t="shared" si="10"/>
        <v>III</v>
      </c>
      <c r="N63" s="493">
        <v>12</v>
      </c>
      <c r="O63" s="547">
        <v>6.6</v>
      </c>
      <c r="P63" s="547"/>
      <c r="Q63" s="558" t="s">
        <v>245</v>
      </c>
      <c r="R63" s="412">
        <v>1.7</v>
      </c>
      <c r="S63" s="412"/>
      <c r="T63" s="548"/>
      <c r="U63" s="414">
        <v>9</v>
      </c>
      <c r="V63" s="415">
        <v>4</v>
      </c>
      <c r="W63" s="415">
        <v>8</v>
      </c>
      <c r="X63" s="415" t="s">
        <v>505</v>
      </c>
      <c r="Y63" s="415">
        <v>2</v>
      </c>
      <c r="Z63" s="415">
        <v>1</v>
      </c>
      <c r="AA63" s="415">
        <v>6</v>
      </c>
      <c r="AB63" s="415">
        <v>3</v>
      </c>
      <c r="AC63" s="416">
        <v>5</v>
      </c>
      <c r="AD63" s="480" t="s">
        <v>50</v>
      </c>
      <c r="AE63" s="481"/>
      <c r="AF63" s="419"/>
      <c r="AG63" s="432"/>
      <c r="AH63" s="432"/>
      <c r="AI63" s="433"/>
      <c r="AJ63" s="422"/>
      <c r="AK63" s="423"/>
      <c r="AL63" s="423" t="s">
        <v>245</v>
      </c>
      <c r="AM63" s="424"/>
      <c r="AN63" s="423" t="s">
        <v>245</v>
      </c>
      <c r="AO63" s="425"/>
      <c r="AP63" s="426" t="s">
        <v>245</v>
      </c>
      <c r="AQ63" s="425"/>
      <c r="AR63" s="425"/>
      <c r="AS63" s="425"/>
      <c r="AT63" s="425"/>
      <c r="AU63" s="427"/>
      <c r="AV63" s="428"/>
      <c r="AW63" s="547"/>
      <c r="AX63" s="497"/>
      <c r="AY63" s="478"/>
      <c r="AZ63" s="496">
        <v>3081</v>
      </c>
      <c r="BA63" s="430"/>
      <c r="BB63" s="434"/>
      <c r="BC63" s="549">
        <v>4</v>
      </c>
    </row>
    <row r="64" spans="1:55" ht="21.95" customHeight="1" x14ac:dyDescent="0.25">
      <c r="A64" s="977"/>
      <c r="B64" s="401">
        <v>61</v>
      </c>
      <c r="C64" s="436" t="s">
        <v>836</v>
      </c>
      <c r="D64" s="464"/>
      <c r="E64" s="464"/>
      <c r="F64" s="424"/>
      <c r="G64" s="424"/>
      <c r="H64" s="424"/>
      <c r="I64" s="561"/>
      <c r="J64" s="562"/>
      <c r="K64" s="467" t="str">
        <f t="shared" si="8"/>
        <v xml:space="preserve"> </v>
      </c>
      <c r="L64" s="467" t="str">
        <f t="shared" si="9"/>
        <v xml:space="preserve"> </v>
      </c>
      <c r="M64" s="467" t="str">
        <f t="shared" si="10"/>
        <v xml:space="preserve"> </v>
      </c>
      <c r="N64" s="493"/>
      <c r="O64" s="547"/>
      <c r="P64" s="547" t="s">
        <v>505</v>
      </c>
      <c r="Q64" s="558"/>
      <c r="R64" s="412"/>
      <c r="S64" s="412"/>
      <c r="T64" s="548"/>
      <c r="U64" s="414" t="s">
        <v>505</v>
      </c>
      <c r="V64" s="415">
        <v>3</v>
      </c>
      <c r="W64" s="415" t="s">
        <v>505</v>
      </c>
      <c r="X64" s="415" t="s">
        <v>505</v>
      </c>
      <c r="Y64" s="415">
        <v>1</v>
      </c>
      <c r="Z64" s="415" t="s">
        <v>505</v>
      </c>
      <c r="AA64" s="415" t="s">
        <v>505</v>
      </c>
      <c r="AB64" s="415">
        <v>2</v>
      </c>
      <c r="AC64" s="416" t="s">
        <v>505</v>
      </c>
      <c r="AD64" s="480"/>
      <c r="AE64" s="481"/>
      <c r="AF64" s="419"/>
      <c r="AG64" s="432"/>
      <c r="AH64" s="432"/>
      <c r="AI64" s="433"/>
      <c r="AJ64" s="422"/>
      <c r="AK64" s="423" t="s">
        <v>245</v>
      </c>
      <c r="AL64" s="423" t="s">
        <v>245</v>
      </c>
      <c r="AM64" s="424"/>
      <c r="AN64" s="423" t="s">
        <v>245</v>
      </c>
      <c r="AO64" s="425"/>
      <c r="AP64" s="425"/>
      <c r="AQ64" s="425"/>
      <c r="AR64" s="425"/>
      <c r="AS64" s="425"/>
      <c r="AT64" s="425"/>
      <c r="AU64" s="427"/>
      <c r="AV64" s="428"/>
      <c r="AW64" s="547"/>
      <c r="AX64" s="497"/>
      <c r="AY64" s="478"/>
      <c r="AZ64" s="496">
        <v>2064</v>
      </c>
      <c r="BA64" s="430"/>
      <c r="BB64" s="434"/>
      <c r="BC64" s="549">
        <v>4</v>
      </c>
    </row>
    <row r="65" spans="1:58" ht="21.95" customHeight="1" x14ac:dyDescent="0.25">
      <c r="A65" s="977"/>
      <c r="B65" s="401">
        <v>62</v>
      </c>
      <c r="C65" s="436" t="s">
        <v>561</v>
      </c>
      <c r="D65" s="464"/>
      <c r="E65" s="464"/>
      <c r="F65" s="424"/>
      <c r="G65" s="424"/>
      <c r="H65" s="424"/>
      <c r="I65" s="561"/>
      <c r="J65" s="562"/>
      <c r="K65" s="467" t="str">
        <f t="shared" si="8"/>
        <v xml:space="preserve"> </v>
      </c>
      <c r="L65" s="467" t="str">
        <f t="shared" si="9"/>
        <v xml:space="preserve"> </v>
      </c>
      <c r="M65" s="467" t="str">
        <f t="shared" si="10"/>
        <v xml:space="preserve"> </v>
      </c>
      <c r="N65" s="493"/>
      <c r="O65" s="547">
        <v>1.7999999999999998</v>
      </c>
      <c r="P65" s="547" t="s">
        <v>505</v>
      </c>
      <c r="Q65" s="558"/>
      <c r="R65" s="412"/>
      <c r="S65" s="412"/>
      <c r="T65" s="548"/>
      <c r="U65" s="414" t="s">
        <v>505</v>
      </c>
      <c r="V65" s="415">
        <v>6</v>
      </c>
      <c r="W65" s="415" t="s">
        <v>505</v>
      </c>
      <c r="X65" s="415">
        <v>5</v>
      </c>
      <c r="Y65" s="415">
        <v>2</v>
      </c>
      <c r="Z65" s="415">
        <v>3</v>
      </c>
      <c r="AA65" s="415">
        <v>7</v>
      </c>
      <c r="AB65" s="415">
        <v>4</v>
      </c>
      <c r="AC65" s="416">
        <v>1</v>
      </c>
      <c r="AD65" s="480"/>
      <c r="AE65" s="481"/>
      <c r="AF65" s="419"/>
      <c r="AG65" s="432"/>
      <c r="AH65" s="432"/>
      <c r="AI65" s="433"/>
      <c r="AJ65" s="422"/>
      <c r="AK65" s="423" t="s">
        <v>245</v>
      </c>
      <c r="AL65" s="423" t="s">
        <v>245</v>
      </c>
      <c r="AM65" s="424"/>
      <c r="AN65" s="423" t="s">
        <v>245</v>
      </c>
      <c r="AO65" s="425"/>
      <c r="AP65" s="425"/>
      <c r="AQ65" s="425"/>
      <c r="AR65" s="425"/>
      <c r="AS65" s="425"/>
      <c r="AT65" s="425"/>
      <c r="AU65" s="427"/>
      <c r="AV65" s="428"/>
      <c r="AW65" s="547">
        <v>11.4</v>
      </c>
      <c r="AX65" s="547">
        <v>4</v>
      </c>
      <c r="AY65" s="547">
        <v>11</v>
      </c>
      <c r="AZ65" s="563">
        <v>12675</v>
      </c>
      <c r="BA65" s="430" t="s">
        <v>66</v>
      </c>
      <c r="BB65" s="434" t="s">
        <v>70</v>
      </c>
      <c r="BC65" s="564">
        <v>19</v>
      </c>
    </row>
    <row r="66" spans="1:58" ht="21.95" customHeight="1" x14ac:dyDescent="0.25">
      <c r="A66" s="977"/>
      <c r="B66" s="401">
        <v>63</v>
      </c>
      <c r="C66" s="436" t="s">
        <v>562</v>
      </c>
      <c r="D66" s="464"/>
      <c r="E66" s="464"/>
      <c r="F66" s="424"/>
      <c r="G66" s="424"/>
      <c r="H66" s="424"/>
      <c r="I66" s="561"/>
      <c r="J66" s="562"/>
      <c r="K66" s="467" t="str">
        <f t="shared" si="8"/>
        <v xml:space="preserve"> </v>
      </c>
      <c r="L66" s="467" t="str">
        <f t="shared" si="9"/>
        <v xml:space="preserve"> </v>
      </c>
      <c r="M66" s="467" t="str">
        <f t="shared" si="10"/>
        <v xml:space="preserve"> </v>
      </c>
      <c r="N66" s="493">
        <v>1</v>
      </c>
      <c r="O66" s="547">
        <v>2.4</v>
      </c>
      <c r="P66" s="547" t="s">
        <v>505</v>
      </c>
      <c r="Q66" s="558"/>
      <c r="R66" s="412"/>
      <c r="S66" s="412"/>
      <c r="T66" s="548"/>
      <c r="U66" s="414">
        <v>5</v>
      </c>
      <c r="V66" s="415">
        <v>4</v>
      </c>
      <c r="W66" s="415" t="s">
        <v>505</v>
      </c>
      <c r="X66" s="415" t="s">
        <v>505</v>
      </c>
      <c r="Y66" s="415">
        <v>2</v>
      </c>
      <c r="Z66" s="415">
        <v>1</v>
      </c>
      <c r="AA66" s="415" t="s">
        <v>505</v>
      </c>
      <c r="AB66" s="415" t="s">
        <v>505</v>
      </c>
      <c r="AC66" s="416" t="s">
        <v>505</v>
      </c>
      <c r="AD66" s="480"/>
      <c r="AE66" s="481"/>
      <c r="AF66" s="419"/>
      <c r="AG66" s="432"/>
      <c r="AH66" s="432"/>
      <c r="AI66" s="433"/>
      <c r="AJ66" s="422"/>
      <c r="AK66" s="423" t="s">
        <v>245</v>
      </c>
      <c r="AL66" s="423" t="s">
        <v>245</v>
      </c>
      <c r="AM66" s="424"/>
      <c r="AN66" s="423" t="s">
        <v>245</v>
      </c>
      <c r="AO66" s="425"/>
      <c r="AP66" s="425"/>
      <c r="AQ66" s="425"/>
      <c r="AR66" s="425"/>
      <c r="AS66" s="425"/>
      <c r="AT66" s="425"/>
      <c r="AU66" s="427"/>
      <c r="AV66" s="428"/>
      <c r="AW66" s="547">
        <v>14.4</v>
      </c>
      <c r="AX66" s="547">
        <v>2</v>
      </c>
      <c r="AY66" s="547">
        <v>14.4</v>
      </c>
      <c r="AZ66" s="563">
        <v>13400</v>
      </c>
      <c r="BA66" s="430" t="s">
        <v>66</v>
      </c>
      <c r="BB66" s="434" t="s">
        <v>69</v>
      </c>
      <c r="BC66" s="564">
        <v>24</v>
      </c>
    </row>
    <row r="67" spans="1:58" ht="21.95" customHeight="1" x14ac:dyDescent="0.25">
      <c r="A67" s="977"/>
      <c r="B67" s="401">
        <v>64</v>
      </c>
      <c r="C67" s="436" t="s">
        <v>563</v>
      </c>
      <c r="D67" s="403"/>
      <c r="E67" s="403"/>
      <c r="F67" s="404"/>
      <c r="G67" s="404"/>
      <c r="H67" s="404"/>
      <c r="I67" s="546"/>
      <c r="J67" s="557"/>
      <c r="K67" s="408" t="str">
        <f t="shared" si="8"/>
        <v xml:space="preserve"> </v>
      </c>
      <c r="L67" s="408" t="str">
        <f t="shared" si="9"/>
        <v xml:space="preserve"> </v>
      </c>
      <c r="M67" s="408" t="str">
        <f t="shared" si="10"/>
        <v xml:space="preserve"> </v>
      </c>
      <c r="N67" s="565"/>
      <c r="O67" s="547">
        <v>2.4</v>
      </c>
      <c r="P67" s="547" t="s">
        <v>505</v>
      </c>
      <c r="Q67" s="543"/>
      <c r="R67" s="412"/>
      <c r="S67" s="412"/>
      <c r="T67" s="548"/>
      <c r="U67" s="414">
        <v>8</v>
      </c>
      <c r="V67" s="415">
        <v>5</v>
      </c>
      <c r="W67" s="415">
        <v>6</v>
      </c>
      <c r="X67" s="415">
        <v>4</v>
      </c>
      <c r="Y67" s="415">
        <v>1</v>
      </c>
      <c r="Z67" s="415">
        <v>2</v>
      </c>
      <c r="AA67" s="415">
        <v>7</v>
      </c>
      <c r="AB67" s="415">
        <v>3</v>
      </c>
      <c r="AC67" s="416" t="s">
        <v>505</v>
      </c>
      <c r="AD67" s="480"/>
      <c r="AE67" s="420"/>
      <c r="AF67" s="419"/>
      <c r="AG67" s="432"/>
      <c r="AH67" s="420"/>
      <c r="AI67" s="433"/>
      <c r="AJ67" s="422"/>
      <c r="AK67" s="423"/>
      <c r="AL67" s="423" t="s">
        <v>245</v>
      </c>
      <c r="AM67" s="424"/>
      <c r="AN67" s="423" t="s">
        <v>245</v>
      </c>
      <c r="AO67" s="425"/>
      <c r="AP67" s="426"/>
      <c r="AQ67" s="425"/>
      <c r="AR67" s="425"/>
      <c r="AS67" s="425"/>
      <c r="AT67" s="425"/>
      <c r="AU67" s="427"/>
      <c r="AV67" s="428"/>
      <c r="AW67" s="547">
        <v>6</v>
      </c>
      <c r="AX67" s="547">
        <v>2</v>
      </c>
      <c r="AY67" s="547">
        <v>5</v>
      </c>
      <c r="AZ67" s="563">
        <v>5933</v>
      </c>
      <c r="BA67" s="430" t="s">
        <v>67</v>
      </c>
      <c r="BB67" s="434" t="s">
        <v>70</v>
      </c>
      <c r="BC67" s="564">
        <v>21</v>
      </c>
    </row>
    <row r="68" spans="1:58" ht="21.95" customHeight="1" x14ac:dyDescent="0.25">
      <c r="A68" s="977"/>
      <c r="B68" s="401">
        <v>65</v>
      </c>
      <c r="C68" s="402" t="s">
        <v>543</v>
      </c>
      <c r="D68" s="403"/>
      <c r="E68" s="403"/>
      <c r="F68" s="404">
        <v>3</v>
      </c>
      <c r="G68" s="404">
        <v>2</v>
      </c>
      <c r="H68" s="404"/>
      <c r="I68" s="546"/>
      <c r="J68" s="557"/>
      <c r="K68" s="408" t="str">
        <f t="shared" si="8"/>
        <v xml:space="preserve"> </v>
      </c>
      <c r="L68" s="408" t="str">
        <f t="shared" si="9"/>
        <v>II</v>
      </c>
      <c r="M68" s="408" t="str">
        <f t="shared" si="10"/>
        <v xml:space="preserve"> </v>
      </c>
      <c r="N68" s="565">
        <v>6</v>
      </c>
      <c r="O68" s="547">
        <v>11.4</v>
      </c>
      <c r="P68" s="547">
        <v>11.4</v>
      </c>
      <c r="Q68" s="543">
        <v>0.5</v>
      </c>
      <c r="R68" s="412">
        <v>5.7</v>
      </c>
      <c r="S68" s="412"/>
      <c r="T68" s="548"/>
      <c r="U68" s="414">
        <v>10</v>
      </c>
      <c r="V68" s="415">
        <v>6</v>
      </c>
      <c r="W68" s="415">
        <v>7</v>
      </c>
      <c r="X68" s="415">
        <v>4</v>
      </c>
      <c r="Y68" s="415">
        <v>1</v>
      </c>
      <c r="Z68" s="415">
        <v>2</v>
      </c>
      <c r="AA68" s="415">
        <v>8</v>
      </c>
      <c r="AB68" s="415">
        <v>3</v>
      </c>
      <c r="AC68" s="416">
        <v>5</v>
      </c>
      <c r="AD68" s="481" t="s">
        <v>50</v>
      </c>
      <c r="AE68" s="420" t="s">
        <v>50</v>
      </c>
      <c r="AF68" s="419"/>
      <c r="AG68" s="432" t="s">
        <v>50</v>
      </c>
      <c r="AH68" s="420" t="s">
        <v>50</v>
      </c>
      <c r="AI68" s="433"/>
      <c r="AJ68" s="422"/>
      <c r="AK68" s="423" t="s">
        <v>245</v>
      </c>
      <c r="AL68" s="423" t="s">
        <v>245</v>
      </c>
      <c r="AM68" s="424"/>
      <c r="AN68" s="423" t="s">
        <v>245</v>
      </c>
      <c r="AO68" s="425"/>
      <c r="AP68" s="425" t="s">
        <v>245</v>
      </c>
      <c r="AQ68" s="425"/>
      <c r="AR68" s="425"/>
      <c r="AS68" s="425"/>
      <c r="AT68" s="425"/>
      <c r="AU68" s="427"/>
      <c r="AV68" s="428"/>
      <c r="AW68" s="547">
        <v>20.399999999999999</v>
      </c>
      <c r="AX68" s="446">
        <v>20.399999999999999</v>
      </c>
      <c r="AY68" s="446">
        <v>0</v>
      </c>
      <c r="AZ68" s="447">
        <v>8622</v>
      </c>
      <c r="BA68" s="430" t="s">
        <v>66</v>
      </c>
      <c r="BB68" s="430" t="s">
        <v>68</v>
      </c>
      <c r="BC68" s="564">
        <v>34</v>
      </c>
    </row>
    <row r="69" spans="1:58" ht="21.95" customHeight="1" x14ac:dyDescent="0.25">
      <c r="A69" s="977"/>
      <c r="B69" s="401">
        <v>66</v>
      </c>
      <c r="C69" s="402" t="s">
        <v>664</v>
      </c>
      <c r="D69" s="403"/>
      <c r="E69" s="403"/>
      <c r="F69" s="404">
        <v>3</v>
      </c>
      <c r="G69" s="404"/>
      <c r="H69" s="404">
        <v>3</v>
      </c>
      <c r="I69" s="546"/>
      <c r="J69" s="557"/>
      <c r="K69" s="408" t="str">
        <f t="shared" si="8"/>
        <v xml:space="preserve"> </v>
      </c>
      <c r="L69" s="408" t="str">
        <f t="shared" si="9"/>
        <v xml:space="preserve"> </v>
      </c>
      <c r="M69" s="408" t="str">
        <f t="shared" si="10"/>
        <v>III</v>
      </c>
      <c r="N69" s="565">
        <v>1</v>
      </c>
      <c r="O69" s="547">
        <v>14.399999999999999</v>
      </c>
      <c r="P69" s="547">
        <v>14.4</v>
      </c>
      <c r="Q69" s="543">
        <v>0.5</v>
      </c>
      <c r="R69" s="412">
        <v>7.2</v>
      </c>
      <c r="S69" s="412"/>
      <c r="T69" s="548"/>
      <c r="U69" s="414" t="s">
        <v>505</v>
      </c>
      <c r="V69" s="415">
        <v>7</v>
      </c>
      <c r="W69" s="415">
        <v>4</v>
      </c>
      <c r="X69" s="415">
        <v>2</v>
      </c>
      <c r="Y69" s="415" t="s">
        <v>505</v>
      </c>
      <c r="Z69" s="415" t="s">
        <v>505</v>
      </c>
      <c r="AA69" s="415">
        <v>3</v>
      </c>
      <c r="AB69" s="415">
        <v>5</v>
      </c>
      <c r="AC69" s="416">
        <v>1</v>
      </c>
      <c r="AD69" s="481" t="s">
        <v>50</v>
      </c>
      <c r="AE69" s="418" t="s">
        <v>50</v>
      </c>
      <c r="AF69" s="419"/>
      <c r="AG69" s="432" t="s">
        <v>50</v>
      </c>
      <c r="AH69" s="432"/>
      <c r="AI69" s="433"/>
      <c r="AJ69" s="422"/>
      <c r="AK69" s="423" t="s">
        <v>245</v>
      </c>
      <c r="AL69" s="423" t="s">
        <v>245</v>
      </c>
      <c r="AM69" s="424"/>
      <c r="AN69" s="423" t="s">
        <v>245</v>
      </c>
      <c r="AO69" s="425"/>
      <c r="AP69" s="425" t="s">
        <v>245</v>
      </c>
      <c r="AQ69" s="425"/>
      <c r="AR69" s="425"/>
      <c r="AS69" s="425"/>
      <c r="AT69" s="425"/>
      <c r="AU69" s="427"/>
      <c r="AV69" s="428"/>
      <c r="AW69" s="547">
        <v>29.4</v>
      </c>
      <c r="AX69" s="547">
        <v>22</v>
      </c>
      <c r="AY69" s="547">
        <v>24</v>
      </c>
      <c r="AZ69" s="563">
        <v>13036</v>
      </c>
      <c r="BA69" s="430" t="s">
        <v>66</v>
      </c>
      <c r="BB69" s="434" t="s">
        <v>68</v>
      </c>
      <c r="BC69" s="564">
        <v>49</v>
      </c>
    </row>
    <row r="70" spans="1:58" s="574" customFormat="1" ht="21.95" customHeight="1" x14ac:dyDescent="0.25">
      <c r="A70" s="977"/>
      <c r="B70" s="401">
        <v>67</v>
      </c>
      <c r="C70" s="402" t="s">
        <v>791</v>
      </c>
      <c r="D70" s="403"/>
      <c r="E70" s="403"/>
      <c r="F70" s="404"/>
      <c r="G70" s="404"/>
      <c r="H70" s="404">
        <v>3</v>
      </c>
      <c r="I70" s="546"/>
      <c r="J70" s="557">
        <v>2</v>
      </c>
      <c r="K70" s="408" t="str">
        <f t="shared" si="8"/>
        <v xml:space="preserve"> </v>
      </c>
      <c r="L70" s="408" t="str">
        <f t="shared" si="9"/>
        <v>II</v>
      </c>
      <c r="M70" s="408" t="str">
        <f t="shared" si="10"/>
        <v xml:space="preserve"> </v>
      </c>
      <c r="N70" s="443">
        <v>0</v>
      </c>
      <c r="O70" s="547">
        <v>20.399999999999999</v>
      </c>
      <c r="P70" s="547">
        <v>20.399999999999999</v>
      </c>
      <c r="Q70" s="543">
        <v>0.5</v>
      </c>
      <c r="R70" s="412">
        <v>10.199999999999999</v>
      </c>
      <c r="S70" s="412"/>
      <c r="T70" s="548" t="s">
        <v>245</v>
      </c>
      <c r="U70" s="414">
        <v>7</v>
      </c>
      <c r="V70" s="415">
        <v>8</v>
      </c>
      <c r="W70" s="415">
        <v>6</v>
      </c>
      <c r="X70" s="415">
        <v>1</v>
      </c>
      <c r="Y70" s="415">
        <v>3</v>
      </c>
      <c r="Z70" s="415" t="s">
        <v>505</v>
      </c>
      <c r="AA70" s="415">
        <v>5</v>
      </c>
      <c r="AB70" s="415">
        <v>10</v>
      </c>
      <c r="AC70" s="416">
        <v>2</v>
      </c>
      <c r="AD70" s="481" t="s">
        <v>50</v>
      </c>
      <c r="AE70" s="420" t="s">
        <v>50</v>
      </c>
      <c r="AF70" s="419"/>
      <c r="AG70" s="432" t="s">
        <v>50</v>
      </c>
      <c r="AH70" s="420" t="s">
        <v>50</v>
      </c>
      <c r="AI70" s="421"/>
      <c r="AJ70" s="422"/>
      <c r="AK70" s="423" t="s">
        <v>245</v>
      </c>
      <c r="AL70" s="423" t="s">
        <v>245</v>
      </c>
      <c r="AM70" s="424" t="s">
        <v>245</v>
      </c>
      <c r="AN70" s="423" t="s">
        <v>245</v>
      </c>
      <c r="AO70" s="425"/>
      <c r="AP70" s="425"/>
      <c r="AQ70" s="425"/>
      <c r="AR70" s="425"/>
      <c r="AS70" s="424" t="s">
        <v>245</v>
      </c>
      <c r="AT70" s="425"/>
      <c r="AU70" s="566"/>
      <c r="AV70" s="567" t="s">
        <v>343</v>
      </c>
      <c r="AW70" s="568">
        <v>9</v>
      </c>
      <c r="AX70" s="569"/>
      <c r="AY70" s="569"/>
      <c r="AZ70" s="570">
        <v>17165</v>
      </c>
      <c r="BA70" s="571"/>
      <c r="BB70" s="572"/>
      <c r="BC70" s="573">
        <v>31</v>
      </c>
      <c r="BF70" s="370"/>
    </row>
    <row r="71" spans="1:58" s="574" customFormat="1" ht="21.95" customHeight="1" x14ac:dyDescent="0.25">
      <c r="A71" s="977"/>
      <c r="B71" s="401">
        <v>68</v>
      </c>
      <c r="C71" s="402" t="s">
        <v>799</v>
      </c>
      <c r="D71" s="403"/>
      <c r="E71" s="403"/>
      <c r="F71" s="404"/>
      <c r="G71" s="404">
        <v>1</v>
      </c>
      <c r="H71" s="404"/>
      <c r="I71" s="546"/>
      <c r="J71" s="557"/>
      <c r="K71" s="408" t="str">
        <f t="shared" si="8"/>
        <v>I</v>
      </c>
      <c r="L71" s="408" t="str">
        <f t="shared" si="9"/>
        <v xml:space="preserve"> </v>
      </c>
      <c r="M71" s="408" t="str">
        <f t="shared" si="10"/>
        <v xml:space="preserve"> </v>
      </c>
      <c r="N71" s="565">
        <v>2</v>
      </c>
      <c r="O71" s="547">
        <v>29.4</v>
      </c>
      <c r="P71" s="547">
        <v>29.4</v>
      </c>
      <c r="Q71" s="543">
        <v>0.5</v>
      </c>
      <c r="R71" s="412">
        <v>14.7</v>
      </c>
      <c r="S71" s="412"/>
      <c r="T71" s="548" t="s">
        <v>245</v>
      </c>
      <c r="U71" s="414">
        <v>11</v>
      </c>
      <c r="V71" s="415">
        <v>10</v>
      </c>
      <c r="W71" s="415">
        <v>8</v>
      </c>
      <c r="X71" s="415">
        <v>5</v>
      </c>
      <c r="Y71" s="415">
        <v>1</v>
      </c>
      <c r="Z71" s="415">
        <v>2</v>
      </c>
      <c r="AA71" s="415">
        <v>6</v>
      </c>
      <c r="AB71" s="415">
        <v>7</v>
      </c>
      <c r="AC71" s="416">
        <v>3</v>
      </c>
      <c r="AD71" s="419" t="s">
        <v>50</v>
      </c>
      <c r="AE71" s="418" t="s">
        <v>50</v>
      </c>
      <c r="AF71" s="419" t="s">
        <v>50</v>
      </c>
      <c r="AG71" s="419" t="s">
        <v>50</v>
      </c>
      <c r="AH71" s="419"/>
      <c r="AI71" s="433"/>
      <c r="AJ71" s="422"/>
      <c r="AK71" s="423" t="s">
        <v>245</v>
      </c>
      <c r="AL71" s="423" t="s">
        <v>245</v>
      </c>
      <c r="AM71" s="424" t="s">
        <v>245</v>
      </c>
      <c r="AN71" s="423" t="s">
        <v>245</v>
      </c>
      <c r="AO71" s="425"/>
      <c r="AP71" s="425"/>
      <c r="AQ71" s="426" t="s">
        <v>245</v>
      </c>
      <c r="AR71" s="425"/>
      <c r="AS71" s="426" t="s">
        <v>245</v>
      </c>
      <c r="AT71" s="425"/>
      <c r="AU71" s="566"/>
      <c r="AV71" s="567" t="s">
        <v>343</v>
      </c>
      <c r="AW71" s="569">
        <v>8</v>
      </c>
      <c r="AX71" s="569"/>
      <c r="AY71" s="569"/>
      <c r="AZ71" s="570">
        <v>22736</v>
      </c>
      <c r="BA71" s="571"/>
      <c r="BB71" s="572"/>
      <c r="BC71" s="573">
        <v>20</v>
      </c>
      <c r="BF71" s="370"/>
    </row>
    <row r="72" spans="1:58" ht="21.95" customHeight="1" x14ac:dyDescent="0.25">
      <c r="A72" s="977"/>
      <c r="B72" s="401">
        <v>69</v>
      </c>
      <c r="C72" s="575" t="s">
        <v>544</v>
      </c>
      <c r="D72" s="576"/>
      <c r="E72" s="576"/>
      <c r="F72" s="577"/>
      <c r="G72" s="577"/>
      <c r="H72" s="577">
        <v>3</v>
      </c>
      <c r="I72" s="578"/>
      <c r="J72" s="579"/>
      <c r="K72" s="408" t="str">
        <f t="shared" si="8"/>
        <v xml:space="preserve"> </v>
      </c>
      <c r="L72" s="408" t="str">
        <f t="shared" si="9"/>
        <v xml:space="preserve"> </v>
      </c>
      <c r="M72" s="408" t="str">
        <f t="shared" si="10"/>
        <v>III</v>
      </c>
      <c r="N72" s="580">
        <v>19</v>
      </c>
      <c r="O72" s="569">
        <v>18.599999999999998</v>
      </c>
      <c r="P72" s="569">
        <v>9</v>
      </c>
      <c r="Q72" s="581">
        <v>0.5</v>
      </c>
      <c r="R72" s="582">
        <v>4.5</v>
      </c>
      <c r="S72" s="582"/>
      <c r="T72" s="583"/>
      <c r="U72" s="414">
        <v>10</v>
      </c>
      <c r="V72" s="415">
        <v>6</v>
      </c>
      <c r="W72" s="415">
        <v>7</v>
      </c>
      <c r="X72" s="415">
        <v>4</v>
      </c>
      <c r="Y72" s="415" t="s">
        <v>505</v>
      </c>
      <c r="Z72" s="415">
        <v>1</v>
      </c>
      <c r="AA72" s="415">
        <v>8</v>
      </c>
      <c r="AB72" s="415">
        <v>2</v>
      </c>
      <c r="AC72" s="416">
        <v>5</v>
      </c>
      <c r="AD72" s="420" t="s">
        <v>50</v>
      </c>
      <c r="AE72" s="481" t="s">
        <v>50</v>
      </c>
      <c r="AF72" s="481" t="s">
        <v>50</v>
      </c>
      <c r="AG72" s="432" t="s">
        <v>50</v>
      </c>
      <c r="AH72" s="432"/>
      <c r="AI72" s="584"/>
      <c r="AJ72" s="422"/>
      <c r="AK72" s="423" t="s">
        <v>245</v>
      </c>
      <c r="AL72" s="423" t="s">
        <v>245</v>
      </c>
      <c r="AM72" s="426"/>
      <c r="AN72" s="423" t="s">
        <v>245</v>
      </c>
      <c r="AO72" s="585"/>
      <c r="AP72" s="585"/>
      <c r="AQ72" s="585"/>
      <c r="AR72" s="585"/>
      <c r="AS72" s="585"/>
      <c r="AT72" s="585"/>
      <c r="AU72" s="427"/>
      <c r="AV72" s="428"/>
      <c r="AW72" s="547">
        <v>10.3</v>
      </c>
      <c r="AX72" s="547">
        <v>6</v>
      </c>
      <c r="AY72" s="547">
        <v>6</v>
      </c>
      <c r="AZ72" s="563">
        <v>18723</v>
      </c>
      <c r="BA72" s="430" t="s">
        <v>66</v>
      </c>
      <c r="BB72" s="434" t="s">
        <v>69</v>
      </c>
      <c r="BC72" s="564">
        <v>44</v>
      </c>
    </row>
    <row r="73" spans="1:58" ht="21.95" customHeight="1" x14ac:dyDescent="0.25">
      <c r="A73" s="977"/>
      <c r="B73" s="401">
        <v>70</v>
      </c>
      <c r="C73" s="575" t="s">
        <v>652</v>
      </c>
      <c r="D73" s="576"/>
      <c r="E73" s="576"/>
      <c r="F73" s="577"/>
      <c r="G73" s="577"/>
      <c r="H73" s="577">
        <v>3</v>
      </c>
      <c r="I73" s="578"/>
      <c r="J73" s="579"/>
      <c r="K73" s="408" t="str">
        <f t="shared" si="8"/>
        <v xml:space="preserve"> </v>
      </c>
      <c r="L73" s="408" t="str">
        <f t="shared" si="9"/>
        <v xml:space="preserve"> </v>
      </c>
      <c r="M73" s="408" t="str">
        <f t="shared" si="10"/>
        <v>III</v>
      </c>
      <c r="N73" s="580"/>
      <c r="O73" s="569">
        <v>26.4</v>
      </c>
      <c r="P73" s="569">
        <v>10.3</v>
      </c>
      <c r="Q73" s="581">
        <v>0.5</v>
      </c>
      <c r="R73" s="582">
        <v>5.15</v>
      </c>
      <c r="S73" s="582"/>
      <c r="T73" s="583"/>
      <c r="U73" s="414" t="s">
        <v>505</v>
      </c>
      <c r="V73" s="415">
        <v>5</v>
      </c>
      <c r="W73" s="415">
        <v>7</v>
      </c>
      <c r="X73" s="415">
        <v>3</v>
      </c>
      <c r="Y73" s="415" t="s">
        <v>505</v>
      </c>
      <c r="Z73" s="415" t="s">
        <v>505</v>
      </c>
      <c r="AA73" s="415">
        <v>4</v>
      </c>
      <c r="AB73" s="415">
        <v>2</v>
      </c>
      <c r="AC73" s="416">
        <v>1</v>
      </c>
      <c r="AD73" s="481" t="s">
        <v>50</v>
      </c>
      <c r="AE73" s="586" t="s">
        <v>50</v>
      </c>
      <c r="AF73" s="481" t="s">
        <v>50</v>
      </c>
      <c r="AG73" s="481" t="s">
        <v>50</v>
      </c>
      <c r="AH73" s="420" t="s">
        <v>50</v>
      </c>
      <c r="AI73" s="584"/>
      <c r="AJ73" s="422"/>
      <c r="AK73" s="423" t="s">
        <v>245</v>
      </c>
      <c r="AL73" s="423" t="s">
        <v>245</v>
      </c>
      <c r="AM73" s="426"/>
      <c r="AN73" s="423" t="s">
        <v>245</v>
      </c>
      <c r="AO73" s="585"/>
      <c r="AP73" s="426"/>
      <c r="AQ73" s="585"/>
      <c r="AR73" s="585"/>
      <c r="AS73" s="585"/>
      <c r="AT73" s="585"/>
      <c r="AU73" s="427"/>
      <c r="AV73" s="428"/>
      <c r="AW73" s="547"/>
      <c r="AX73" s="547"/>
      <c r="AY73" s="547"/>
      <c r="AZ73" s="563">
        <v>3672</v>
      </c>
      <c r="BA73" s="430"/>
      <c r="BB73" s="434"/>
      <c r="BC73" s="564">
        <v>7</v>
      </c>
    </row>
    <row r="74" spans="1:58" ht="21.95" customHeight="1" x14ac:dyDescent="0.25">
      <c r="A74" s="977"/>
      <c r="B74" s="401">
        <v>71</v>
      </c>
      <c r="C74" s="441" t="s">
        <v>545</v>
      </c>
      <c r="D74" s="403"/>
      <c r="E74" s="403"/>
      <c r="F74" s="404">
        <v>3</v>
      </c>
      <c r="G74" s="404">
        <v>1</v>
      </c>
      <c r="H74" s="404"/>
      <c r="I74" s="546"/>
      <c r="J74" s="557"/>
      <c r="K74" s="408" t="str">
        <f t="shared" si="8"/>
        <v>I</v>
      </c>
      <c r="L74" s="408" t="str">
        <f t="shared" si="9"/>
        <v xml:space="preserve"> </v>
      </c>
      <c r="M74" s="408" t="str">
        <f t="shared" si="10"/>
        <v xml:space="preserve"> </v>
      </c>
      <c r="N74" s="565">
        <v>29</v>
      </c>
      <c r="O74" s="547">
        <v>12</v>
      </c>
      <c r="P74" s="547">
        <v>8</v>
      </c>
      <c r="Q74" s="543">
        <v>0.5</v>
      </c>
      <c r="R74" s="412">
        <v>4</v>
      </c>
      <c r="S74" s="412"/>
      <c r="T74" s="548"/>
      <c r="U74" s="414">
        <v>11</v>
      </c>
      <c r="V74" s="415">
        <v>5</v>
      </c>
      <c r="W74" s="415">
        <v>7</v>
      </c>
      <c r="X74" s="415">
        <v>4</v>
      </c>
      <c r="Y74" s="415">
        <v>8</v>
      </c>
      <c r="Z74" s="415">
        <v>1</v>
      </c>
      <c r="AA74" s="415">
        <v>9</v>
      </c>
      <c r="AB74" s="415">
        <v>2</v>
      </c>
      <c r="AC74" s="416">
        <v>6</v>
      </c>
      <c r="AD74" s="481" t="s">
        <v>50</v>
      </c>
      <c r="AE74" s="420" t="s">
        <v>50</v>
      </c>
      <c r="AF74" s="481" t="s">
        <v>50</v>
      </c>
      <c r="AG74" s="419" t="s">
        <v>50</v>
      </c>
      <c r="AH74" s="419" t="s">
        <v>50</v>
      </c>
      <c r="AI74" s="433"/>
      <c r="AJ74" s="422"/>
      <c r="AK74" s="423" t="s">
        <v>245</v>
      </c>
      <c r="AL74" s="423" t="s">
        <v>245</v>
      </c>
      <c r="AM74" s="424"/>
      <c r="AN74" s="423" t="s">
        <v>245</v>
      </c>
      <c r="AO74" s="425"/>
      <c r="AP74" s="425" t="s">
        <v>245</v>
      </c>
      <c r="AQ74" s="425"/>
      <c r="AR74" s="425"/>
      <c r="AS74" s="425"/>
      <c r="AT74" s="425"/>
      <c r="AU74" s="427"/>
      <c r="AV74" s="428" t="s">
        <v>343</v>
      </c>
      <c r="AW74" s="587">
        <v>8</v>
      </c>
      <c r="AX74" s="547"/>
      <c r="AY74" s="547"/>
      <c r="AZ74" s="563">
        <v>8408</v>
      </c>
      <c r="BA74" s="430"/>
      <c r="BB74" s="434"/>
      <c r="BC74" s="564">
        <v>24</v>
      </c>
    </row>
    <row r="75" spans="1:58" ht="21.95" customHeight="1" x14ac:dyDescent="0.25">
      <c r="A75" s="977"/>
      <c r="B75" s="401">
        <v>72</v>
      </c>
      <c r="C75" s="436" t="s">
        <v>837</v>
      </c>
      <c r="D75" s="464"/>
      <c r="E75" s="464"/>
      <c r="F75" s="424"/>
      <c r="G75" s="424"/>
      <c r="H75" s="424"/>
      <c r="I75" s="561"/>
      <c r="J75" s="562"/>
      <c r="K75" s="467" t="str">
        <f t="shared" si="8"/>
        <v xml:space="preserve"> </v>
      </c>
      <c r="L75" s="467" t="str">
        <f t="shared" si="9"/>
        <v xml:space="preserve"> </v>
      </c>
      <c r="M75" s="467" t="str">
        <f t="shared" si="10"/>
        <v xml:space="preserve"> </v>
      </c>
      <c r="N75" s="565"/>
      <c r="O75" s="547">
        <v>35.4</v>
      </c>
      <c r="P75" s="547" t="s">
        <v>505</v>
      </c>
      <c r="Q75" s="543"/>
      <c r="R75" s="412"/>
      <c r="S75" s="412"/>
      <c r="T75" s="548"/>
      <c r="U75" s="414">
        <v>9</v>
      </c>
      <c r="V75" s="415">
        <v>4</v>
      </c>
      <c r="W75" s="415">
        <v>5</v>
      </c>
      <c r="X75" s="415">
        <v>2</v>
      </c>
      <c r="Y75" s="415" t="s">
        <v>505</v>
      </c>
      <c r="Z75" s="415">
        <v>1</v>
      </c>
      <c r="AA75" s="415">
        <v>6</v>
      </c>
      <c r="AB75" s="415">
        <v>3</v>
      </c>
      <c r="AC75" s="416">
        <v>7</v>
      </c>
      <c r="AD75" s="481" t="s">
        <v>50</v>
      </c>
      <c r="AE75" s="481"/>
      <c r="AF75" s="481" t="s">
        <v>50</v>
      </c>
      <c r="AG75" s="419" t="s">
        <v>50</v>
      </c>
      <c r="AH75" s="420" t="s">
        <v>50</v>
      </c>
      <c r="AI75" s="433"/>
      <c r="AJ75" s="422"/>
      <c r="AK75" s="423" t="s">
        <v>245</v>
      </c>
      <c r="AL75" s="423" t="s">
        <v>245</v>
      </c>
      <c r="AM75" s="424"/>
      <c r="AN75" s="423" t="s">
        <v>245</v>
      </c>
      <c r="AO75" s="425"/>
      <c r="AP75" s="425"/>
      <c r="AQ75" s="425"/>
      <c r="AR75" s="425"/>
      <c r="AS75" s="425"/>
      <c r="AT75" s="425"/>
      <c r="AU75" s="427"/>
      <c r="AV75" s="428"/>
      <c r="AW75" s="547"/>
      <c r="AX75" s="547"/>
      <c r="AY75" s="547"/>
      <c r="AZ75" s="563">
        <v>20261</v>
      </c>
      <c r="BA75" s="430"/>
      <c r="BB75" s="434"/>
      <c r="BC75" s="564">
        <v>59</v>
      </c>
    </row>
    <row r="76" spans="1:58" ht="21.95" customHeight="1" x14ac:dyDescent="0.25">
      <c r="A76" s="977"/>
      <c r="B76" s="401">
        <v>73</v>
      </c>
      <c r="C76" s="436" t="s">
        <v>564</v>
      </c>
      <c r="D76" s="403"/>
      <c r="E76" s="403"/>
      <c r="F76" s="404"/>
      <c r="G76" s="404"/>
      <c r="H76" s="404"/>
      <c r="I76" s="468"/>
      <c r="J76" s="469"/>
      <c r="K76" s="408" t="str">
        <f t="shared" si="8"/>
        <v xml:space="preserve"> </v>
      </c>
      <c r="L76" s="408" t="str">
        <f t="shared" si="9"/>
        <v xml:space="preserve"> </v>
      </c>
      <c r="M76" s="408" t="str">
        <f t="shared" si="10"/>
        <v xml:space="preserve"> </v>
      </c>
      <c r="N76" s="565">
        <v>2</v>
      </c>
      <c r="O76" s="547">
        <v>4.2</v>
      </c>
      <c r="P76" s="547" t="s">
        <v>505</v>
      </c>
      <c r="Q76" s="543"/>
      <c r="R76" s="412"/>
      <c r="S76" s="412"/>
      <c r="T76" s="470"/>
      <c r="U76" s="414" t="s">
        <v>505</v>
      </c>
      <c r="V76" s="415">
        <v>4</v>
      </c>
      <c r="W76" s="415">
        <v>6</v>
      </c>
      <c r="X76" s="415">
        <v>3</v>
      </c>
      <c r="Y76" s="415">
        <v>1</v>
      </c>
      <c r="Z76" s="415" t="s">
        <v>505</v>
      </c>
      <c r="AA76" s="415">
        <v>7</v>
      </c>
      <c r="AB76" s="415">
        <v>5</v>
      </c>
      <c r="AC76" s="416" t="s">
        <v>505</v>
      </c>
      <c r="AD76" s="480"/>
      <c r="AE76" s="481"/>
      <c r="AF76" s="481"/>
      <c r="AG76" s="419"/>
      <c r="AH76" s="420"/>
      <c r="AI76" s="433"/>
      <c r="AJ76" s="422"/>
      <c r="AK76" s="423" t="s">
        <v>245</v>
      </c>
      <c r="AL76" s="423" t="s">
        <v>245</v>
      </c>
      <c r="AM76" s="424"/>
      <c r="AN76" s="423" t="s">
        <v>245</v>
      </c>
      <c r="AO76" s="425"/>
      <c r="AP76" s="425"/>
      <c r="AQ76" s="425"/>
      <c r="AR76" s="425"/>
      <c r="AS76" s="425"/>
      <c r="AT76" s="425"/>
      <c r="AU76" s="427"/>
      <c r="AV76" s="428"/>
      <c r="AW76" s="547"/>
      <c r="AX76" s="588"/>
      <c r="AY76" s="588"/>
      <c r="AZ76" s="589">
        <v>3672</v>
      </c>
      <c r="BA76" s="430"/>
      <c r="BB76" s="434"/>
      <c r="BC76" s="590">
        <v>7</v>
      </c>
    </row>
    <row r="77" spans="1:58" ht="21.95" customHeight="1" x14ac:dyDescent="0.25">
      <c r="A77" s="977"/>
      <c r="B77" s="591">
        <v>74</v>
      </c>
      <c r="C77" s="592" t="s">
        <v>565</v>
      </c>
      <c r="D77" s="464"/>
      <c r="E77" s="464"/>
      <c r="F77" s="424"/>
      <c r="G77" s="424"/>
      <c r="H77" s="424">
        <v>3</v>
      </c>
      <c r="I77" s="561"/>
      <c r="J77" s="562"/>
      <c r="K77" s="467" t="str">
        <f t="shared" si="8"/>
        <v xml:space="preserve"> </v>
      </c>
      <c r="L77" s="467" t="str">
        <f t="shared" si="9"/>
        <v xml:space="preserve"> </v>
      </c>
      <c r="M77" s="408" t="str">
        <f t="shared" si="10"/>
        <v>III</v>
      </c>
      <c r="N77" s="565">
        <v>7</v>
      </c>
      <c r="O77" s="547">
        <v>14.399999999999999</v>
      </c>
      <c r="P77" s="547">
        <v>8</v>
      </c>
      <c r="Q77" s="543">
        <v>0.5</v>
      </c>
      <c r="R77" s="412">
        <v>4</v>
      </c>
      <c r="S77" s="412"/>
      <c r="T77" s="548"/>
      <c r="U77" s="414">
        <v>10</v>
      </c>
      <c r="V77" s="415">
        <v>6</v>
      </c>
      <c r="W77" s="415">
        <v>8</v>
      </c>
      <c r="X77" s="415">
        <v>4</v>
      </c>
      <c r="Y77" s="415">
        <v>3</v>
      </c>
      <c r="Z77" s="415">
        <v>2</v>
      </c>
      <c r="AA77" s="415">
        <v>7</v>
      </c>
      <c r="AB77" s="415">
        <v>5</v>
      </c>
      <c r="AC77" s="416">
        <v>1</v>
      </c>
      <c r="AD77" s="481" t="s">
        <v>50</v>
      </c>
      <c r="AE77" s="481" t="s">
        <v>50</v>
      </c>
      <c r="AF77" s="481" t="s">
        <v>50</v>
      </c>
      <c r="AG77" s="419" t="s">
        <v>50</v>
      </c>
      <c r="AH77" s="420" t="s">
        <v>50</v>
      </c>
      <c r="AI77" s="433"/>
      <c r="AJ77" s="422"/>
      <c r="AK77" s="423" t="s">
        <v>245</v>
      </c>
      <c r="AL77" s="423" t="s">
        <v>245</v>
      </c>
      <c r="AM77" s="424"/>
      <c r="AN77" s="423" t="s">
        <v>245</v>
      </c>
      <c r="AO77" s="425"/>
      <c r="AP77" s="425"/>
      <c r="AQ77" s="425"/>
      <c r="AR77" s="425"/>
      <c r="AS77" s="425"/>
      <c r="AT77" s="425"/>
      <c r="AU77" s="427"/>
      <c r="AV77" s="593">
        <f>SUM(R47:R79)</f>
        <v>129.75000000000003</v>
      </c>
      <c r="AW77" s="594">
        <v>5</v>
      </c>
      <c r="AX77" s="594">
        <v>3</v>
      </c>
      <c r="AY77" s="594">
        <v>6</v>
      </c>
      <c r="AZ77" s="595">
        <v>17605</v>
      </c>
      <c r="BA77" s="596" t="s">
        <v>66</v>
      </c>
      <c r="BB77" s="597" t="s">
        <v>69</v>
      </c>
      <c r="BC77" s="598">
        <v>17</v>
      </c>
    </row>
    <row r="78" spans="1:58" ht="21.95" customHeight="1" x14ac:dyDescent="0.25">
      <c r="A78" s="990"/>
      <c r="B78" s="401">
        <v>75</v>
      </c>
      <c r="C78" s="599" t="s">
        <v>614</v>
      </c>
      <c r="D78" s="600"/>
      <c r="E78" s="600"/>
      <c r="F78" s="601"/>
      <c r="G78" s="601"/>
      <c r="H78" s="601"/>
      <c r="I78" s="602"/>
      <c r="J78" s="603"/>
      <c r="K78" s="407" t="str">
        <f t="shared" si="8"/>
        <v xml:space="preserve"> </v>
      </c>
      <c r="L78" s="407" t="str">
        <f t="shared" si="9"/>
        <v xml:space="preserve"> </v>
      </c>
      <c r="M78" s="407" t="str">
        <f t="shared" si="10"/>
        <v xml:space="preserve"> </v>
      </c>
      <c r="N78" s="604">
        <v>2</v>
      </c>
      <c r="O78" s="605">
        <v>11.4</v>
      </c>
      <c r="P78" s="605" t="s">
        <v>505</v>
      </c>
      <c r="Q78" s="606"/>
      <c r="R78" s="607"/>
      <c r="S78" s="607"/>
      <c r="T78" s="608"/>
      <c r="U78" s="414">
        <v>11</v>
      </c>
      <c r="V78" s="415">
        <v>4</v>
      </c>
      <c r="W78" s="415">
        <v>9</v>
      </c>
      <c r="X78" s="415">
        <v>2</v>
      </c>
      <c r="Y78" s="415">
        <v>1</v>
      </c>
      <c r="Z78" s="415">
        <v>3</v>
      </c>
      <c r="AA78" s="415">
        <v>6</v>
      </c>
      <c r="AB78" s="415">
        <v>8</v>
      </c>
      <c r="AC78" s="416">
        <v>10</v>
      </c>
      <c r="AD78" s="609" t="s">
        <v>50</v>
      </c>
      <c r="AE78" s="610" t="s">
        <v>50</v>
      </c>
      <c r="AF78" s="610"/>
      <c r="AG78" s="611" t="s">
        <v>50</v>
      </c>
      <c r="AH78" s="611"/>
      <c r="AI78" s="612"/>
      <c r="AJ78" s="613"/>
      <c r="AK78" s="614" t="s">
        <v>245</v>
      </c>
      <c r="AL78" s="614" t="s">
        <v>245</v>
      </c>
      <c r="AM78" s="615"/>
      <c r="AN78" s="614" t="s">
        <v>245</v>
      </c>
      <c r="AO78" s="536"/>
      <c r="AP78" s="536"/>
      <c r="AQ78" s="536"/>
      <c r="AR78" s="536"/>
      <c r="AS78" s="536"/>
      <c r="AT78" s="536"/>
      <c r="AU78" s="427"/>
      <c r="AV78" s="616"/>
      <c r="AW78" s="617"/>
      <c r="AX78" s="617"/>
      <c r="AY78" s="617"/>
      <c r="AZ78" s="618"/>
      <c r="BA78" s="619"/>
      <c r="BB78" s="620"/>
      <c r="BC78" s="621"/>
    </row>
    <row r="79" spans="1:58" ht="21.95" customHeight="1" thickBot="1" x14ac:dyDescent="0.3">
      <c r="A79" s="991"/>
      <c r="B79" s="499">
        <v>76</v>
      </c>
      <c r="C79" s="622" t="s">
        <v>611</v>
      </c>
      <c r="D79" s="501"/>
      <c r="E79" s="501"/>
      <c r="F79" s="502"/>
      <c r="G79" s="502"/>
      <c r="H79" s="502"/>
      <c r="I79" s="623"/>
      <c r="J79" s="624"/>
      <c r="K79" s="505" t="str">
        <f t="shared" si="8"/>
        <v xml:space="preserve"> </v>
      </c>
      <c r="L79" s="505" t="str">
        <f t="shared" si="9"/>
        <v xml:space="preserve"> </v>
      </c>
      <c r="M79" s="505" t="str">
        <f t="shared" si="10"/>
        <v xml:space="preserve"> </v>
      </c>
      <c r="N79" s="625">
        <v>1</v>
      </c>
      <c r="O79" s="626">
        <v>10.199999999999999</v>
      </c>
      <c r="P79" s="626" t="s">
        <v>505</v>
      </c>
      <c r="Q79" s="627"/>
      <c r="R79" s="509"/>
      <c r="S79" s="509"/>
      <c r="T79" s="628"/>
      <c r="U79" s="511" t="s">
        <v>505</v>
      </c>
      <c r="V79" s="512">
        <v>3</v>
      </c>
      <c r="W79" s="512">
        <v>4</v>
      </c>
      <c r="X79" s="512" t="s">
        <v>505</v>
      </c>
      <c r="Y79" s="512">
        <v>1</v>
      </c>
      <c r="Z79" s="512" t="s">
        <v>505</v>
      </c>
      <c r="AA79" s="512">
        <v>6</v>
      </c>
      <c r="AB79" s="512">
        <v>2</v>
      </c>
      <c r="AC79" s="513" t="s">
        <v>505</v>
      </c>
      <c r="AD79" s="514" t="s">
        <v>50</v>
      </c>
      <c r="AE79" s="515" t="s">
        <v>50</v>
      </c>
      <c r="AF79" s="515"/>
      <c r="AG79" s="629" t="s">
        <v>50</v>
      </c>
      <c r="AH79" s="629"/>
      <c r="AI79" s="630"/>
      <c r="AJ79" s="517"/>
      <c r="AK79" s="518" t="s">
        <v>245</v>
      </c>
      <c r="AL79" s="518" t="s">
        <v>245</v>
      </c>
      <c r="AM79" s="519"/>
      <c r="AN79" s="518" t="s">
        <v>245</v>
      </c>
      <c r="AO79" s="520"/>
      <c r="AP79" s="631" t="s">
        <v>245</v>
      </c>
      <c r="AQ79" s="631" t="s">
        <v>245</v>
      </c>
      <c r="AR79" s="520"/>
      <c r="AS79" s="520"/>
      <c r="AT79" s="520"/>
      <c r="AU79" s="427"/>
      <c r="AV79" s="616"/>
      <c r="AW79" s="617"/>
      <c r="AX79" s="617"/>
      <c r="AY79" s="617"/>
      <c r="AZ79" s="618"/>
      <c r="BA79" s="619"/>
      <c r="BB79" s="620"/>
      <c r="BC79" s="621"/>
    </row>
    <row r="80" spans="1:58" ht="21.95" customHeight="1" x14ac:dyDescent="0.25">
      <c r="A80" s="954" t="s">
        <v>351</v>
      </c>
      <c r="B80" s="371">
        <v>77</v>
      </c>
      <c r="C80" s="372" t="s">
        <v>599</v>
      </c>
      <c r="D80" s="632"/>
      <c r="E80" s="632"/>
      <c r="F80" s="633">
        <v>3</v>
      </c>
      <c r="G80" s="633">
        <v>1</v>
      </c>
      <c r="H80" s="633"/>
      <c r="I80" s="634"/>
      <c r="J80" s="635"/>
      <c r="K80" s="378" t="str">
        <f t="shared" ref="K80:K87" si="11">IF(SUMIF(E80:J80,1),"I"," ")</f>
        <v>I</v>
      </c>
      <c r="L80" s="378" t="str">
        <f t="shared" ref="L80:L87" si="12">IF(K80&lt;&gt;"I",IF(SUMIF(E80:J80,2),"II"," ")," ")</f>
        <v xml:space="preserve"> </v>
      </c>
      <c r="M80" s="378" t="str">
        <f t="shared" ref="M80:M87" si="13">IF(OR(K80="I",L80="II")," ",IF(SUMIF(E80:J80,3),"III"," "))</f>
        <v xml:space="preserve"> </v>
      </c>
      <c r="N80" s="636">
        <v>62</v>
      </c>
      <c r="O80" s="637">
        <v>66.599999999999994</v>
      </c>
      <c r="P80" s="637">
        <v>20.399999999999999</v>
      </c>
      <c r="Q80" s="638">
        <v>0.5</v>
      </c>
      <c r="R80" s="639">
        <v>10.199999999999999</v>
      </c>
      <c r="S80" s="639"/>
      <c r="T80" s="640"/>
      <c r="U80" s="438">
        <v>11</v>
      </c>
      <c r="V80" s="439">
        <v>8</v>
      </c>
      <c r="W80" s="439">
        <v>9</v>
      </c>
      <c r="X80" s="439">
        <v>5</v>
      </c>
      <c r="Y80" s="439">
        <v>3</v>
      </c>
      <c r="Z80" s="439">
        <v>1</v>
      </c>
      <c r="AA80" s="439">
        <v>4</v>
      </c>
      <c r="AB80" s="439">
        <v>6</v>
      </c>
      <c r="AC80" s="440">
        <v>2</v>
      </c>
      <c r="AD80" s="531" t="s">
        <v>50</v>
      </c>
      <c r="AE80" s="531" t="s">
        <v>50</v>
      </c>
      <c r="AF80" s="532" t="s">
        <v>50</v>
      </c>
      <c r="AG80" s="531" t="s">
        <v>50</v>
      </c>
      <c r="AH80" s="532" t="s">
        <v>50</v>
      </c>
      <c r="AI80" s="641"/>
      <c r="AJ80" s="642"/>
      <c r="AK80" s="643" t="s">
        <v>245</v>
      </c>
      <c r="AL80" s="643" t="s">
        <v>245</v>
      </c>
      <c r="AM80" s="644"/>
      <c r="AN80" s="643" t="s">
        <v>245</v>
      </c>
      <c r="AO80" s="645"/>
      <c r="AP80" s="646" t="s">
        <v>245</v>
      </c>
      <c r="AQ80" s="646"/>
      <c r="AR80" s="645"/>
      <c r="AS80" s="645"/>
      <c r="AT80" s="645"/>
      <c r="AU80" s="427"/>
      <c r="AV80" s="397" t="s">
        <v>329</v>
      </c>
      <c r="AW80" s="647">
        <v>20.399999999999999</v>
      </c>
      <c r="AX80" s="647">
        <v>10</v>
      </c>
      <c r="AY80" s="647">
        <v>10</v>
      </c>
      <c r="AZ80" s="648">
        <v>44593</v>
      </c>
      <c r="BA80" s="399" t="s">
        <v>66</v>
      </c>
      <c r="BB80" s="399" t="s">
        <v>70</v>
      </c>
      <c r="BC80" s="649">
        <v>111</v>
      </c>
    </row>
    <row r="81" spans="1:55" ht="21.95" customHeight="1" x14ac:dyDescent="0.25">
      <c r="A81" s="955"/>
      <c r="B81" s="401">
        <v>78</v>
      </c>
      <c r="C81" s="436" t="s">
        <v>566</v>
      </c>
      <c r="D81" s="650"/>
      <c r="E81" s="403"/>
      <c r="F81" s="404"/>
      <c r="G81" s="404"/>
      <c r="H81" s="404"/>
      <c r="I81" s="546"/>
      <c r="J81" s="557"/>
      <c r="K81" s="408" t="str">
        <f t="shared" si="11"/>
        <v xml:space="preserve"> </v>
      </c>
      <c r="L81" s="408" t="str">
        <f t="shared" si="12"/>
        <v xml:space="preserve"> </v>
      </c>
      <c r="M81" s="408" t="str">
        <f t="shared" si="13"/>
        <v xml:space="preserve"> </v>
      </c>
      <c r="N81" s="565">
        <v>25</v>
      </c>
      <c r="O81" s="547">
        <v>21.599999999999998</v>
      </c>
      <c r="P81" s="547" t="s">
        <v>505</v>
      </c>
      <c r="Q81" s="543"/>
      <c r="R81" s="412"/>
      <c r="S81" s="412"/>
      <c r="T81" s="548"/>
      <c r="U81" s="414">
        <v>10</v>
      </c>
      <c r="V81" s="415">
        <v>6</v>
      </c>
      <c r="W81" s="415">
        <v>7</v>
      </c>
      <c r="X81" s="415">
        <v>4</v>
      </c>
      <c r="Y81" s="415">
        <v>2</v>
      </c>
      <c r="Z81" s="415">
        <v>1</v>
      </c>
      <c r="AA81" s="415">
        <v>8</v>
      </c>
      <c r="AB81" s="415">
        <v>3</v>
      </c>
      <c r="AC81" s="416">
        <v>5</v>
      </c>
      <c r="AD81" s="480"/>
      <c r="AE81" s="481"/>
      <c r="AF81" s="481"/>
      <c r="AG81" s="432"/>
      <c r="AH81" s="432"/>
      <c r="AI81" s="433"/>
      <c r="AJ81" s="422"/>
      <c r="AK81" s="423"/>
      <c r="AL81" s="423" t="s">
        <v>245</v>
      </c>
      <c r="AM81" s="424"/>
      <c r="AN81" s="423"/>
      <c r="AO81" s="425"/>
      <c r="AP81" s="426"/>
      <c r="AQ81" s="426"/>
      <c r="AR81" s="425"/>
      <c r="AS81" s="425"/>
      <c r="AT81" s="425"/>
      <c r="AU81" s="427"/>
      <c r="AV81" s="428"/>
      <c r="AW81" s="547"/>
      <c r="AX81" s="547"/>
      <c r="AY81" s="547"/>
      <c r="AZ81" s="563">
        <v>14188</v>
      </c>
      <c r="BA81" s="430"/>
      <c r="BB81" s="430"/>
      <c r="BC81" s="564">
        <v>36</v>
      </c>
    </row>
    <row r="82" spans="1:55" ht="21.95" customHeight="1" x14ac:dyDescent="0.25">
      <c r="A82" s="955"/>
      <c r="B82" s="401">
        <v>79</v>
      </c>
      <c r="C82" s="402" t="s">
        <v>567</v>
      </c>
      <c r="D82" s="600"/>
      <c r="E82" s="600"/>
      <c r="F82" s="601"/>
      <c r="G82" s="651">
        <v>2</v>
      </c>
      <c r="H82" s="601"/>
      <c r="I82" s="602"/>
      <c r="J82" s="603"/>
      <c r="K82" s="407" t="str">
        <f t="shared" si="11"/>
        <v xml:space="preserve"> </v>
      </c>
      <c r="L82" s="407" t="str">
        <f t="shared" si="12"/>
        <v>II</v>
      </c>
      <c r="M82" s="407" t="str">
        <f t="shared" si="13"/>
        <v xml:space="preserve"> </v>
      </c>
      <c r="N82" s="604">
        <v>4</v>
      </c>
      <c r="O82" s="605">
        <v>20.399999999999999</v>
      </c>
      <c r="P82" s="605">
        <v>15</v>
      </c>
      <c r="Q82" s="652">
        <v>0.5</v>
      </c>
      <c r="R82" s="653">
        <v>7.5</v>
      </c>
      <c r="S82" s="653"/>
      <c r="T82" s="608"/>
      <c r="U82" s="414">
        <v>11</v>
      </c>
      <c r="V82" s="415">
        <v>7</v>
      </c>
      <c r="W82" s="415">
        <v>8</v>
      </c>
      <c r="X82" s="415">
        <v>3</v>
      </c>
      <c r="Y82" s="415">
        <v>2</v>
      </c>
      <c r="Z82" s="415">
        <v>9</v>
      </c>
      <c r="AA82" s="415">
        <v>4</v>
      </c>
      <c r="AB82" s="415">
        <v>5</v>
      </c>
      <c r="AC82" s="416">
        <v>1</v>
      </c>
      <c r="AD82" s="481" t="s">
        <v>50</v>
      </c>
      <c r="AE82" s="481" t="s">
        <v>50</v>
      </c>
      <c r="AF82" s="481" t="s">
        <v>50</v>
      </c>
      <c r="AG82" s="420" t="s">
        <v>50</v>
      </c>
      <c r="AH82" s="481" t="s">
        <v>50</v>
      </c>
      <c r="AI82" s="654"/>
      <c r="AJ82" s="613"/>
      <c r="AK82" s="614" t="s">
        <v>245</v>
      </c>
      <c r="AL82" s="614" t="s">
        <v>245</v>
      </c>
      <c r="AM82" s="615"/>
      <c r="AN82" s="614" t="s">
        <v>245</v>
      </c>
      <c r="AO82" s="536"/>
      <c r="AP82" s="615"/>
      <c r="AQ82" s="536"/>
      <c r="AR82" s="536"/>
      <c r="AS82" s="536"/>
      <c r="AT82" s="536"/>
      <c r="AU82" s="427"/>
      <c r="AV82" s="428" t="s">
        <v>857</v>
      </c>
      <c r="AW82" s="547">
        <v>15</v>
      </c>
      <c r="AX82" s="547"/>
      <c r="AY82" s="547"/>
      <c r="AZ82" s="563">
        <v>17490</v>
      </c>
      <c r="BA82" s="430"/>
      <c r="BB82" s="430"/>
      <c r="BC82" s="564">
        <v>34</v>
      </c>
    </row>
    <row r="83" spans="1:55" ht="21.95" customHeight="1" x14ac:dyDescent="0.25">
      <c r="A83" s="955"/>
      <c r="B83" s="401">
        <v>80</v>
      </c>
      <c r="C83" s="436" t="s">
        <v>510</v>
      </c>
      <c r="D83" s="464"/>
      <c r="E83" s="464"/>
      <c r="F83" s="424"/>
      <c r="G83" s="424"/>
      <c r="H83" s="424"/>
      <c r="I83" s="561"/>
      <c r="J83" s="562"/>
      <c r="K83" s="467" t="str">
        <f t="shared" si="11"/>
        <v xml:space="preserve"> </v>
      </c>
      <c r="L83" s="467" t="str">
        <f t="shared" si="12"/>
        <v xml:space="preserve"> </v>
      </c>
      <c r="M83" s="467" t="str">
        <f t="shared" si="13"/>
        <v xml:space="preserve"> </v>
      </c>
      <c r="N83" s="565">
        <v>1</v>
      </c>
      <c r="O83" s="547">
        <v>1.2</v>
      </c>
      <c r="P83" s="547" t="s">
        <v>505</v>
      </c>
      <c r="Q83" s="543"/>
      <c r="R83" s="412"/>
      <c r="S83" s="412"/>
      <c r="T83" s="548"/>
      <c r="U83" s="414" t="s">
        <v>505</v>
      </c>
      <c r="V83" s="415">
        <v>2</v>
      </c>
      <c r="W83" s="415" t="s">
        <v>505</v>
      </c>
      <c r="X83" s="415">
        <v>3</v>
      </c>
      <c r="Y83" s="415">
        <v>4</v>
      </c>
      <c r="Z83" s="415" t="s">
        <v>505</v>
      </c>
      <c r="AA83" s="415" t="s">
        <v>505</v>
      </c>
      <c r="AB83" s="415">
        <v>1</v>
      </c>
      <c r="AC83" s="416">
        <v>6</v>
      </c>
      <c r="AD83" s="480"/>
      <c r="AE83" s="481"/>
      <c r="AF83" s="481"/>
      <c r="AG83" s="481"/>
      <c r="AH83" s="481"/>
      <c r="AI83" s="421"/>
      <c r="AJ83" s="422"/>
      <c r="AK83" s="423"/>
      <c r="AL83" s="423" t="s">
        <v>245</v>
      </c>
      <c r="AM83" s="424"/>
      <c r="AN83" s="423"/>
      <c r="AO83" s="425"/>
      <c r="AP83" s="425"/>
      <c r="AQ83" s="425"/>
      <c r="AR83" s="425"/>
      <c r="AS83" s="425"/>
      <c r="AT83" s="425"/>
      <c r="AU83" s="427"/>
      <c r="AV83" s="428"/>
      <c r="AW83" s="547"/>
      <c r="AX83" s="547"/>
      <c r="AY83" s="547"/>
      <c r="AZ83" s="563">
        <v>445</v>
      </c>
      <c r="BA83" s="430"/>
      <c r="BB83" s="430"/>
      <c r="BC83" s="564">
        <v>2</v>
      </c>
    </row>
    <row r="84" spans="1:55" ht="21.95" customHeight="1" x14ac:dyDescent="0.25">
      <c r="A84" s="955"/>
      <c r="B84" s="401">
        <v>81</v>
      </c>
      <c r="C84" s="436" t="s">
        <v>842</v>
      </c>
      <c r="D84" s="403"/>
      <c r="E84" s="403"/>
      <c r="F84" s="404"/>
      <c r="G84" s="404"/>
      <c r="H84" s="404"/>
      <c r="I84" s="468"/>
      <c r="J84" s="469"/>
      <c r="K84" s="408" t="str">
        <f t="shared" si="11"/>
        <v xml:space="preserve"> </v>
      </c>
      <c r="L84" s="408" t="str">
        <f t="shared" si="12"/>
        <v xml:space="preserve"> </v>
      </c>
      <c r="M84" s="408" t="str">
        <f t="shared" si="13"/>
        <v xml:space="preserve"> </v>
      </c>
      <c r="N84" s="565">
        <v>0</v>
      </c>
      <c r="O84" s="547">
        <v>2.4</v>
      </c>
      <c r="P84" s="547" t="s">
        <v>505</v>
      </c>
      <c r="Q84" s="543"/>
      <c r="R84" s="412"/>
      <c r="S84" s="412"/>
      <c r="T84" s="470"/>
      <c r="U84" s="414" t="s">
        <v>505</v>
      </c>
      <c r="V84" s="415">
        <v>4</v>
      </c>
      <c r="W84" s="415" t="s">
        <v>505</v>
      </c>
      <c r="X84" s="415">
        <v>5</v>
      </c>
      <c r="Y84" s="415">
        <v>1</v>
      </c>
      <c r="Z84" s="415" t="s">
        <v>505</v>
      </c>
      <c r="AA84" s="415" t="s">
        <v>505</v>
      </c>
      <c r="AB84" s="415">
        <v>3</v>
      </c>
      <c r="AC84" s="416" t="s">
        <v>505</v>
      </c>
      <c r="AD84" s="480"/>
      <c r="AE84" s="481"/>
      <c r="AF84" s="481"/>
      <c r="AG84" s="420"/>
      <c r="AH84" s="481"/>
      <c r="AI84" s="421"/>
      <c r="AJ84" s="422"/>
      <c r="AK84" s="423"/>
      <c r="AL84" s="423" t="s">
        <v>245</v>
      </c>
      <c r="AM84" s="424"/>
      <c r="AN84" s="423"/>
      <c r="AO84" s="425"/>
      <c r="AP84" s="425"/>
      <c r="AQ84" s="425"/>
      <c r="AR84" s="425"/>
      <c r="AS84" s="425"/>
      <c r="AT84" s="425"/>
      <c r="AU84" s="427"/>
      <c r="AV84" s="428"/>
      <c r="AW84" s="547"/>
      <c r="AX84" s="547"/>
      <c r="AY84" s="547"/>
      <c r="AZ84" s="563">
        <v>4498</v>
      </c>
      <c r="BA84" s="430"/>
      <c r="BB84" s="430"/>
      <c r="BC84" s="564">
        <v>4</v>
      </c>
    </row>
    <row r="85" spans="1:55" ht="21.95" customHeight="1" x14ac:dyDescent="0.25">
      <c r="A85" s="955"/>
      <c r="B85" s="401">
        <v>82</v>
      </c>
      <c r="C85" s="450" t="s">
        <v>744</v>
      </c>
      <c r="D85" s="464"/>
      <c r="E85" s="464"/>
      <c r="F85" s="424"/>
      <c r="G85" s="424"/>
      <c r="H85" s="424"/>
      <c r="I85" s="561"/>
      <c r="J85" s="562"/>
      <c r="K85" s="467" t="str">
        <f t="shared" si="11"/>
        <v xml:space="preserve"> </v>
      </c>
      <c r="L85" s="467" t="str">
        <f t="shared" si="12"/>
        <v xml:space="preserve"> </v>
      </c>
      <c r="M85" s="467" t="str">
        <f t="shared" si="13"/>
        <v xml:space="preserve"> </v>
      </c>
      <c r="N85" s="565">
        <v>3</v>
      </c>
      <c r="O85" s="547"/>
      <c r="P85" s="547" t="s">
        <v>505</v>
      </c>
      <c r="Q85" s="543"/>
      <c r="R85" s="412"/>
      <c r="S85" s="412"/>
      <c r="T85" s="548"/>
      <c r="U85" s="414">
        <v>5</v>
      </c>
      <c r="V85" s="415">
        <v>3</v>
      </c>
      <c r="W85" s="415" t="s">
        <v>505</v>
      </c>
      <c r="X85" s="415" t="s">
        <v>505</v>
      </c>
      <c r="Y85" s="415" t="s">
        <v>505</v>
      </c>
      <c r="Z85" s="415">
        <v>1</v>
      </c>
      <c r="AA85" s="415" t="s">
        <v>505</v>
      </c>
      <c r="AB85" s="415">
        <v>2</v>
      </c>
      <c r="AC85" s="416" t="s">
        <v>505</v>
      </c>
      <c r="AD85" s="480"/>
      <c r="AE85" s="481"/>
      <c r="AF85" s="481"/>
      <c r="AG85" s="481"/>
      <c r="AH85" s="481"/>
      <c r="AI85" s="421"/>
      <c r="AJ85" s="422"/>
      <c r="AK85" s="423"/>
      <c r="AL85" s="423" t="s">
        <v>245</v>
      </c>
      <c r="AM85" s="424"/>
      <c r="AN85" s="423"/>
      <c r="AO85" s="425"/>
      <c r="AP85" s="425"/>
      <c r="AQ85" s="425"/>
      <c r="AR85" s="425"/>
      <c r="AS85" s="425"/>
      <c r="AT85" s="425"/>
      <c r="AU85" s="427"/>
      <c r="AV85" s="428"/>
      <c r="AW85" s="547"/>
      <c r="AX85" s="547"/>
      <c r="AY85" s="547"/>
      <c r="AZ85" s="563">
        <v>2832</v>
      </c>
      <c r="BA85" s="430"/>
      <c r="BB85" s="430"/>
      <c r="BC85" s="564">
        <v>0</v>
      </c>
    </row>
    <row r="86" spans="1:55" ht="21.95" customHeight="1" x14ac:dyDescent="0.25">
      <c r="A86" s="955"/>
      <c r="B86" s="401">
        <v>83</v>
      </c>
      <c r="C86" s="402" t="s">
        <v>612</v>
      </c>
      <c r="D86" s="464"/>
      <c r="E86" s="464"/>
      <c r="F86" s="424"/>
      <c r="G86" s="424">
        <v>2</v>
      </c>
      <c r="H86" s="424"/>
      <c r="I86" s="561"/>
      <c r="J86" s="562"/>
      <c r="K86" s="467" t="str">
        <f t="shared" si="11"/>
        <v xml:space="preserve"> </v>
      </c>
      <c r="L86" s="408" t="str">
        <f t="shared" si="12"/>
        <v>II</v>
      </c>
      <c r="M86" s="467" t="str">
        <f t="shared" si="13"/>
        <v xml:space="preserve"> </v>
      </c>
      <c r="N86" s="565">
        <v>5</v>
      </c>
      <c r="O86" s="547">
        <v>19.8</v>
      </c>
      <c r="P86" s="547">
        <v>11.8</v>
      </c>
      <c r="Q86" s="543">
        <v>0.5</v>
      </c>
      <c r="R86" s="412">
        <v>5.9</v>
      </c>
      <c r="S86" s="412"/>
      <c r="T86" s="548"/>
      <c r="U86" s="414" t="s">
        <v>505</v>
      </c>
      <c r="V86" s="415">
        <v>6</v>
      </c>
      <c r="W86" s="415">
        <v>8</v>
      </c>
      <c r="X86" s="415">
        <v>2</v>
      </c>
      <c r="Y86" s="415">
        <v>1</v>
      </c>
      <c r="Z86" s="415">
        <v>7</v>
      </c>
      <c r="AA86" s="415">
        <v>4</v>
      </c>
      <c r="AB86" s="415">
        <v>5</v>
      </c>
      <c r="AC86" s="416">
        <v>3</v>
      </c>
      <c r="AD86" s="420" t="s">
        <v>50</v>
      </c>
      <c r="AE86" s="481" t="s">
        <v>50</v>
      </c>
      <c r="AF86" s="481"/>
      <c r="AG86" s="432" t="s">
        <v>50</v>
      </c>
      <c r="AH86" s="481"/>
      <c r="AI86" s="421"/>
      <c r="AJ86" s="422"/>
      <c r="AK86" s="423" t="s">
        <v>245</v>
      </c>
      <c r="AL86" s="423" t="s">
        <v>245</v>
      </c>
      <c r="AM86" s="424"/>
      <c r="AN86" s="423" t="s">
        <v>245</v>
      </c>
      <c r="AO86" s="425"/>
      <c r="AP86" s="425"/>
      <c r="AQ86" s="425"/>
      <c r="AR86" s="425"/>
      <c r="AS86" s="425"/>
      <c r="AT86" s="425"/>
      <c r="AU86" s="427"/>
      <c r="AV86" s="428" t="s">
        <v>859</v>
      </c>
      <c r="AW86" s="547">
        <v>11.8</v>
      </c>
      <c r="AX86" s="547">
        <v>4</v>
      </c>
      <c r="AY86" s="547">
        <v>17</v>
      </c>
      <c r="AZ86" s="563">
        <v>25445</v>
      </c>
      <c r="BA86" s="430" t="s">
        <v>66</v>
      </c>
      <c r="BB86" s="434" t="s">
        <v>70</v>
      </c>
      <c r="BC86" s="564">
        <v>33</v>
      </c>
    </row>
    <row r="87" spans="1:55" ht="21.95" customHeight="1" thickBot="1" x14ac:dyDescent="0.3">
      <c r="A87" s="956"/>
      <c r="B87" s="499">
        <v>84</v>
      </c>
      <c r="C87" s="622" t="s">
        <v>613</v>
      </c>
      <c r="D87" s="655"/>
      <c r="E87" s="655"/>
      <c r="F87" s="519"/>
      <c r="G87" s="519">
        <v>2</v>
      </c>
      <c r="H87" s="519"/>
      <c r="I87" s="656"/>
      <c r="J87" s="657"/>
      <c r="K87" s="658" t="str">
        <f t="shared" si="11"/>
        <v xml:space="preserve"> </v>
      </c>
      <c r="L87" s="505" t="str">
        <f t="shared" si="12"/>
        <v>II</v>
      </c>
      <c r="M87" s="658" t="str">
        <f t="shared" si="13"/>
        <v xml:space="preserve"> </v>
      </c>
      <c r="N87" s="625">
        <v>4</v>
      </c>
      <c r="O87" s="626">
        <v>29.4</v>
      </c>
      <c r="P87" s="626">
        <v>17.399999999999999</v>
      </c>
      <c r="Q87" s="627">
        <v>0.5</v>
      </c>
      <c r="R87" s="509">
        <v>8.6999999999999993</v>
      </c>
      <c r="S87" s="509"/>
      <c r="T87" s="628" t="s">
        <v>245</v>
      </c>
      <c r="U87" s="659" t="s">
        <v>505</v>
      </c>
      <c r="V87" s="660">
        <v>6</v>
      </c>
      <c r="W87" s="660">
        <v>7</v>
      </c>
      <c r="X87" s="660">
        <v>1</v>
      </c>
      <c r="Y87" s="660">
        <v>2</v>
      </c>
      <c r="Z87" s="660" t="s">
        <v>505</v>
      </c>
      <c r="AA87" s="660">
        <v>4</v>
      </c>
      <c r="AB87" s="660">
        <v>5</v>
      </c>
      <c r="AC87" s="661">
        <v>3</v>
      </c>
      <c r="AD87" s="515" t="s">
        <v>50</v>
      </c>
      <c r="AE87" s="515" t="s">
        <v>50</v>
      </c>
      <c r="AF87" s="662" t="s">
        <v>50</v>
      </c>
      <c r="AG87" s="629" t="s">
        <v>50</v>
      </c>
      <c r="AH87" s="515"/>
      <c r="AI87" s="516"/>
      <c r="AJ87" s="517"/>
      <c r="AK87" s="518" t="s">
        <v>245</v>
      </c>
      <c r="AL87" s="518" t="s">
        <v>245</v>
      </c>
      <c r="AM87" s="519"/>
      <c r="AN87" s="518" t="s">
        <v>245</v>
      </c>
      <c r="AO87" s="520"/>
      <c r="AP87" s="520"/>
      <c r="AQ87" s="520"/>
      <c r="AR87" s="520"/>
      <c r="AS87" s="520"/>
      <c r="AT87" s="520"/>
      <c r="AU87" s="427"/>
      <c r="AV87" s="593">
        <f>SUM(R82:R89)</f>
        <v>34.766000000000005</v>
      </c>
      <c r="AW87" s="594">
        <v>17.399999999999999</v>
      </c>
      <c r="AX87" s="594">
        <v>5</v>
      </c>
      <c r="AY87" s="663">
        <v>13</v>
      </c>
      <c r="AZ87" s="664">
        <v>25352</v>
      </c>
      <c r="BA87" s="596" t="s">
        <v>66</v>
      </c>
      <c r="BB87" s="665" t="s">
        <v>70</v>
      </c>
      <c r="BC87" s="598">
        <v>49</v>
      </c>
    </row>
    <row r="88" spans="1:55" ht="21.95" customHeight="1" x14ac:dyDescent="0.25">
      <c r="A88" s="976" t="s">
        <v>352</v>
      </c>
      <c r="B88" s="371">
        <v>85</v>
      </c>
      <c r="C88" s="372" t="s">
        <v>768</v>
      </c>
      <c r="D88" s="666">
        <v>1</v>
      </c>
      <c r="E88" s="632"/>
      <c r="F88" s="633"/>
      <c r="G88" s="633">
        <v>2</v>
      </c>
      <c r="H88" s="633"/>
      <c r="I88" s="634"/>
      <c r="J88" s="635">
        <v>2</v>
      </c>
      <c r="K88" s="378" t="str">
        <f t="shared" ref="K88:K97" si="14">IF(SUMIF(E88:J88,1),"I"," ")</f>
        <v xml:space="preserve"> </v>
      </c>
      <c r="L88" s="378" t="str">
        <f t="shared" ref="L88:L97" si="15">IF(K88&lt;&gt;"I",IF(SUMIF(E88:J88,2),"II"," ")," ")</f>
        <v>II</v>
      </c>
      <c r="M88" s="378" t="str">
        <f t="shared" ref="M88:M97" si="16">IF(OR(K88="I",L88="II")," ",IF(SUMIF(E88:J88,3),"III"," "))</f>
        <v xml:space="preserve"> </v>
      </c>
      <c r="N88" s="636">
        <v>0</v>
      </c>
      <c r="O88" s="637">
        <v>18.599999999999998</v>
      </c>
      <c r="P88" s="637">
        <v>18.600000000000001</v>
      </c>
      <c r="Q88" s="638">
        <v>0.5</v>
      </c>
      <c r="R88" s="639">
        <v>9.3000000000000007</v>
      </c>
      <c r="S88" s="667">
        <v>4</v>
      </c>
      <c r="T88" s="640" t="s">
        <v>245</v>
      </c>
      <c r="U88" s="384" t="s">
        <v>505</v>
      </c>
      <c r="V88" s="385">
        <v>7</v>
      </c>
      <c r="W88" s="385">
        <v>8</v>
      </c>
      <c r="X88" s="385">
        <v>4</v>
      </c>
      <c r="Y88" s="385">
        <v>3</v>
      </c>
      <c r="Z88" s="385" t="s">
        <v>505</v>
      </c>
      <c r="AA88" s="385">
        <v>2</v>
      </c>
      <c r="AB88" s="385">
        <v>6</v>
      </c>
      <c r="AC88" s="386">
        <v>1</v>
      </c>
      <c r="AD88" s="389" t="s">
        <v>50</v>
      </c>
      <c r="AE88" s="388" t="s">
        <v>50</v>
      </c>
      <c r="AF88" s="389" t="s">
        <v>50</v>
      </c>
      <c r="AG88" s="389" t="s">
        <v>50</v>
      </c>
      <c r="AH88" s="389" t="s">
        <v>50</v>
      </c>
      <c r="AI88" s="390"/>
      <c r="AJ88" s="642"/>
      <c r="AK88" s="643" t="s">
        <v>245</v>
      </c>
      <c r="AL88" s="643" t="s">
        <v>245</v>
      </c>
      <c r="AM88" s="644"/>
      <c r="AN88" s="643" t="s">
        <v>245</v>
      </c>
      <c r="AO88" s="645"/>
      <c r="AP88" s="645"/>
      <c r="AQ88" s="644" t="s">
        <v>245</v>
      </c>
      <c r="AR88" s="644" t="s">
        <v>245</v>
      </c>
      <c r="AS88" s="645"/>
      <c r="AT88" s="645"/>
      <c r="AU88" s="668"/>
      <c r="AV88" s="397"/>
      <c r="AW88" s="669">
        <v>18.600000000000001</v>
      </c>
      <c r="AX88" s="669">
        <v>18.600000000000001</v>
      </c>
      <c r="AY88" s="669">
        <v>0</v>
      </c>
      <c r="AZ88" s="385">
        <v>18645</v>
      </c>
      <c r="BA88" s="399" t="s">
        <v>73</v>
      </c>
      <c r="BB88" s="399" t="s">
        <v>69</v>
      </c>
      <c r="BC88" s="670">
        <v>31</v>
      </c>
    </row>
    <row r="89" spans="1:55" ht="21.95" customHeight="1" x14ac:dyDescent="0.25">
      <c r="A89" s="977"/>
      <c r="B89" s="401">
        <v>86</v>
      </c>
      <c r="C89" s="402" t="s">
        <v>816</v>
      </c>
      <c r="D89" s="671">
        <v>1</v>
      </c>
      <c r="E89" s="403"/>
      <c r="F89" s="404"/>
      <c r="G89" s="404"/>
      <c r="H89" s="404">
        <v>3</v>
      </c>
      <c r="I89" s="546"/>
      <c r="J89" s="557">
        <v>2</v>
      </c>
      <c r="K89" s="408" t="str">
        <f t="shared" si="14"/>
        <v xml:space="preserve"> </v>
      </c>
      <c r="L89" s="408" t="str">
        <f t="shared" si="15"/>
        <v>II</v>
      </c>
      <c r="M89" s="408" t="str">
        <f t="shared" si="16"/>
        <v xml:space="preserve"> </v>
      </c>
      <c r="N89" s="493">
        <v>0</v>
      </c>
      <c r="O89" s="547">
        <v>10.199999999999999</v>
      </c>
      <c r="P89" s="547">
        <v>10.199999999999999</v>
      </c>
      <c r="Q89" s="543">
        <v>0.33</v>
      </c>
      <c r="R89" s="412">
        <v>3.3660000000000001</v>
      </c>
      <c r="S89" s="672">
        <v>4</v>
      </c>
      <c r="T89" s="548" t="s">
        <v>245</v>
      </c>
      <c r="U89" s="414" t="s">
        <v>505</v>
      </c>
      <c r="V89" s="415">
        <v>7</v>
      </c>
      <c r="W89" s="415">
        <v>8</v>
      </c>
      <c r="X89" s="415">
        <v>6</v>
      </c>
      <c r="Y89" s="415">
        <v>1</v>
      </c>
      <c r="Z89" s="415" t="s">
        <v>505</v>
      </c>
      <c r="AA89" s="415">
        <v>3</v>
      </c>
      <c r="AB89" s="415">
        <v>5</v>
      </c>
      <c r="AC89" s="416">
        <v>2</v>
      </c>
      <c r="AD89" s="419" t="s">
        <v>50</v>
      </c>
      <c r="AE89" s="418" t="s">
        <v>50</v>
      </c>
      <c r="AF89" s="419" t="s">
        <v>50</v>
      </c>
      <c r="AG89" s="419" t="s">
        <v>50</v>
      </c>
      <c r="AH89" s="420" t="s">
        <v>50</v>
      </c>
      <c r="AI89" s="673" t="s">
        <v>50</v>
      </c>
      <c r="AJ89" s="422"/>
      <c r="AK89" s="423" t="s">
        <v>245</v>
      </c>
      <c r="AL89" s="423" t="s">
        <v>245</v>
      </c>
      <c r="AM89" s="424" t="s">
        <v>245</v>
      </c>
      <c r="AN89" s="423" t="s">
        <v>245</v>
      </c>
      <c r="AO89" s="425"/>
      <c r="AP89" s="425"/>
      <c r="AQ89" s="424" t="s">
        <v>245</v>
      </c>
      <c r="AR89" s="424" t="s">
        <v>245</v>
      </c>
      <c r="AS89" s="425"/>
      <c r="AT89" s="425"/>
      <c r="AU89" s="668"/>
      <c r="AV89" s="428"/>
      <c r="AW89" s="444">
        <v>10.199999999999999</v>
      </c>
      <c r="AX89" s="444">
        <v>10.199999999999999</v>
      </c>
      <c r="AY89" s="444">
        <v>0</v>
      </c>
      <c r="AZ89" s="415">
        <v>8166</v>
      </c>
      <c r="BA89" s="430" t="s">
        <v>73</v>
      </c>
      <c r="BB89" s="430" t="s">
        <v>69</v>
      </c>
      <c r="BC89" s="674">
        <v>17</v>
      </c>
    </row>
    <row r="90" spans="1:55" ht="21.95" customHeight="1" x14ac:dyDescent="0.25">
      <c r="A90" s="977"/>
      <c r="B90" s="401">
        <v>87</v>
      </c>
      <c r="C90" s="402" t="s">
        <v>770</v>
      </c>
      <c r="D90" s="675">
        <v>1</v>
      </c>
      <c r="E90" s="600"/>
      <c r="F90" s="601"/>
      <c r="G90" s="601"/>
      <c r="H90" s="601">
        <v>3</v>
      </c>
      <c r="I90" s="676"/>
      <c r="J90" s="677">
        <v>2</v>
      </c>
      <c r="K90" s="407" t="str">
        <f t="shared" si="14"/>
        <v xml:space="preserve"> </v>
      </c>
      <c r="L90" s="407" t="str">
        <f t="shared" si="15"/>
        <v>II</v>
      </c>
      <c r="M90" s="407" t="str">
        <f t="shared" si="16"/>
        <v xml:space="preserve"> </v>
      </c>
      <c r="N90" s="678">
        <v>9</v>
      </c>
      <c r="O90" s="679">
        <v>13.799999999999999</v>
      </c>
      <c r="P90" s="679">
        <v>6</v>
      </c>
      <c r="Q90" s="652">
        <v>0.25</v>
      </c>
      <c r="R90" s="653">
        <v>1.5</v>
      </c>
      <c r="S90" s="680">
        <v>8</v>
      </c>
      <c r="T90" s="681"/>
      <c r="U90" s="414">
        <v>9</v>
      </c>
      <c r="V90" s="415">
        <v>5</v>
      </c>
      <c r="W90" s="415">
        <v>8</v>
      </c>
      <c r="X90" s="415">
        <v>4</v>
      </c>
      <c r="Y90" s="415">
        <v>1</v>
      </c>
      <c r="Z90" s="415">
        <v>3</v>
      </c>
      <c r="AA90" s="415">
        <v>7</v>
      </c>
      <c r="AB90" s="415">
        <v>2</v>
      </c>
      <c r="AC90" s="416" t="s">
        <v>505</v>
      </c>
      <c r="AD90" s="419" t="s">
        <v>50</v>
      </c>
      <c r="AE90" s="418" t="s">
        <v>50</v>
      </c>
      <c r="AF90" s="419" t="s">
        <v>50</v>
      </c>
      <c r="AG90" s="419" t="s">
        <v>50</v>
      </c>
      <c r="AH90" s="420" t="s">
        <v>50</v>
      </c>
      <c r="AI90" s="673" t="s">
        <v>50</v>
      </c>
      <c r="AJ90" s="613"/>
      <c r="AK90" s="614"/>
      <c r="AL90" s="614" t="s">
        <v>245</v>
      </c>
      <c r="AM90" s="615"/>
      <c r="AN90" s="614" t="s">
        <v>245</v>
      </c>
      <c r="AO90" s="536"/>
      <c r="AP90" s="536"/>
      <c r="AQ90" s="682" t="s">
        <v>245</v>
      </c>
      <c r="AR90" s="682" t="s">
        <v>245</v>
      </c>
      <c r="AS90" s="536"/>
      <c r="AT90" s="536"/>
      <c r="AU90" s="668"/>
      <c r="AV90" s="428" t="s">
        <v>267</v>
      </c>
      <c r="AW90" s="444">
        <v>6</v>
      </c>
      <c r="AX90" s="444"/>
      <c r="AY90" s="444"/>
      <c r="AZ90" s="415">
        <v>11860</v>
      </c>
      <c r="BA90" s="430"/>
      <c r="BB90" s="430"/>
      <c r="BC90" s="674">
        <v>23</v>
      </c>
    </row>
    <row r="91" spans="1:55" ht="21.95" customHeight="1" x14ac:dyDescent="0.25">
      <c r="A91" s="977"/>
      <c r="B91" s="401">
        <v>88</v>
      </c>
      <c r="C91" s="560" t="s">
        <v>817</v>
      </c>
      <c r="D91" s="683">
        <v>1</v>
      </c>
      <c r="E91" s="403"/>
      <c r="F91" s="404"/>
      <c r="G91" s="404"/>
      <c r="H91" s="404"/>
      <c r="I91" s="405"/>
      <c r="J91" s="406"/>
      <c r="K91" s="408" t="str">
        <f t="shared" si="14"/>
        <v xml:space="preserve"> </v>
      </c>
      <c r="L91" s="408" t="str">
        <f t="shared" si="15"/>
        <v xml:space="preserve"> </v>
      </c>
      <c r="M91" s="408" t="str">
        <f t="shared" si="16"/>
        <v xml:space="preserve"> </v>
      </c>
      <c r="N91" s="684">
        <v>25</v>
      </c>
      <c r="O91" s="444">
        <v>9.6</v>
      </c>
      <c r="P91" s="444">
        <v>8.5</v>
      </c>
      <c r="Q91" s="543">
        <v>0</v>
      </c>
      <c r="R91" s="412"/>
      <c r="S91" s="672">
        <v>4</v>
      </c>
      <c r="T91" s="413"/>
      <c r="U91" s="414">
        <v>9</v>
      </c>
      <c r="V91" s="415">
        <v>5</v>
      </c>
      <c r="W91" s="415">
        <v>8</v>
      </c>
      <c r="X91" s="415">
        <v>4</v>
      </c>
      <c r="Y91" s="415" t="s">
        <v>505</v>
      </c>
      <c r="Z91" s="415">
        <v>1</v>
      </c>
      <c r="AA91" s="415">
        <v>6</v>
      </c>
      <c r="AB91" s="415">
        <v>3</v>
      </c>
      <c r="AC91" s="416" t="s">
        <v>505</v>
      </c>
      <c r="AD91" s="419"/>
      <c r="AE91" s="419"/>
      <c r="AF91" s="419"/>
      <c r="AG91" s="419"/>
      <c r="AH91" s="419"/>
      <c r="AI91" s="673" t="s">
        <v>50</v>
      </c>
      <c r="AJ91" s="422"/>
      <c r="AK91" s="423"/>
      <c r="AL91" s="423" t="s">
        <v>245</v>
      </c>
      <c r="AM91" s="424"/>
      <c r="AN91" s="423" t="s">
        <v>245</v>
      </c>
      <c r="AO91" s="425"/>
      <c r="AP91" s="425"/>
      <c r="AQ91" s="426" t="s">
        <v>245</v>
      </c>
      <c r="AR91" s="426" t="s">
        <v>245</v>
      </c>
      <c r="AS91" s="425"/>
      <c r="AT91" s="425"/>
      <c r="AU91" s="668"/>
      <c r="AV91" s="428"/>
      <c r="AW91" s="444"/>
      <c r="AX91" s="444"/>
      <c r="AY91" s="444"/>
      <c r="AZ91" s="415">
        <v>15346</v>
      </c>
      <c r="BA91" s="430"/>
      <c r="BB91" s="430"/>
      <c r="BC91" s="674">
        <v>16</v>
      </c>
    </row>
    <row r="92" spans="1:55" ht="21.95" customHeight="1" x14ac:dyDescent="0.25">
      <c r="A92" s="977"/>
      <c r="B92" s="401">
        <v>89</v>
      </c>
      <c r="C92" s="402" t="s">
        <v>843</v>
      </c>
      <c r="D92" s="683">
        <v>1</v>
      </c>
      <c r="E92" s="403"/>
      <c r="F92" s="404"/>
      <c r="G92" s="404">
        <v>2</v>
      </c>
      <c r="H92" s="404"/>
      <c r="I92" s="468"/>
      <c r="J92" s="469">
        <v>2</v>
      </c>
      <c r="K92" s="408" t="str">
        <f t="shared" si="14"/>
        <v xml:space="preserve"> </v>
      </c>
      <c r="L92" s="408" t="str">
        <f t="shared" si="15"/>
        <v>II</v>
      </c>
      <c r="M92" s="408" t="str">
        <f t="shared" si="16"/>
        <v xml:space="preserve"> </v>
      </c>
      <c r="N92" s="684"/>
      <c r="O92" s="444">
        <v>2.4</v>
      </c>
      <c r="P92" s="444">
        <v>2.4</v>
      </c>
      <c r="Q92" s="543">
        <v>0.33</v>
      </c>
      <c r="R92" s="412">
        <v>0.79200000000000004</v>
      </c>
      <c r="S92" s="672">
        <v>13</v>
      </c>
      <c r="T92" s="548" t="s">
        <v>245</v>
      </c>
      <c r="U92" s="414"/>
      <c r="V92" s="415"/>
      <c r="W92" s="415"/>
      <c r="X92" s="415"/>
      <c r="Y92" s="415"/>
      <c r="Z92" s="415"/>
      <c r="AA92" s="415"/>
      <c r="AB92" s="415"/>
      <c r="AC92" s="416"/>
      <c r="AD92" s="419" t="s">
        <v>50</v>
      </c>
      <c r="AE92" s="481" t="s">
        <v>50</v>
      </c>
      <c r="AF92" s="420" t="s">
        <v>50</v>
      </c>
      <c r="AG92" s="419" t="s">
        <v>50</v>
      </c>
      <c r="AH92" s="420" t="s">
        <v>50</v>
      </c>
      <c r="AI92" s="673" t="s">
        <v>50</v>
      </c>
      <c r="AJ92" s="422"/>
      <c r="AK92" s="423"/>
      <c r="AL92" s="423" t="s">
        <v>245</v>
      </c>
      <c r="AM92" s="424"/>
      <c r="AN92" s="423"/>
      <c r="AO92" s="425"/>
      <c r="AP92" s="425"/>
      <c r="AQ92" s="426" t="s">
        <v>245</v>
      </c>
      <c r="AR92" s="426" t="s">
        <v>245</v>
      </c>
      <c r="AS92" s="425"/>
      <c r="AT92" s="425"/>
      <c r="AU92" s="668"/>
      <c r="AV92" s="428"/>
      <c r="AW92" s="446">
        <v>2.4</v>
      </c>
      <c r="AX92" s="446">
        <v>2.4</v>
      </c>
      <c r="AY92" s="446">
        <v>0</v>
      </c>
      <c r="AZ92" s="447">
        <v>6856</v>
      </c>
      <c r="BA92" s="430" t="s">
        <v>73</v>
      </c>
      <c r="BB92" s="430" t="s">
        <v>70</v>
      </c>
      <c r="BC92" s="448">
        <v>4</v>
      </c>
    </row>
    <row r="93" spans="1:55" ht="21.95" customHeight="1" x14ac:dyDescent="0.25">
      <c r="A93" s="977"/>
      <c r="B93" s="401">
        <v>90</v>
      </c>
      <c r="C93" s="402" t="s">
        <v>600</v>
      </c>
      <c r="D93" s="685"/>
      <c r="E93" s="403"/>
      <c r="F93" s="404"/>
      <c r="G93" s="404">
        <v>2</v>
      </c>
      <c r="H93" s="404"/>
      <c r="I93" s="405"/>
      <c r="J93" s="406">
        <v>1</v>
      </c>
      <c r="K93" s="408" t="str">
        <f t="shared" si="14"/>
        <v>I</v>
      </c>
      <c r="L93" s="408" t="str">
        <f t="shared" si="15"/>
        <v xml:space="preserve"> </v>
      </c>
      <c r="M93" s="408" t="str">
        <f t="shared" si="16"/>
        <v xml:space="preserve"> </v>
      </c>
      <c r="N93" s="684">
        <v>7</v>
      </c>
      <c r="O93" s="444">
        <v>34.199999999999996</v>
      </c>
      <c r="P93" s="444">
        <v>20.6</v>
      </c>
      <c r="Q93" s="686">
        <v>0.33</v>
      </c>
      <c r="R93" s="412">
        <v>6.7980000000000009</v>
      </c>
      <c r="S93" s="556"/>
      <c r="T93" s="413"/>
      <c r="U93" s="414">
        <v>11</v>
      </c>
      <c r="V93" s="415">
        <v>6</v>
      </c>
      <c r="W93" s="415">
        <v>8</v>
      </c>
      <c r="X93" s="415">
        <v>3</v>
      </c>
      <c r="Y93" s="415">
        <v>2</v>
      </c>
      <c r="Z93" s="415">
        <v>9</v>
      </c>
      <c r="AA93" s="415">
        <v>4</v>
      </c>
      <c r="AB93" s="415">
        <v>7</v>
      </c>
      <c r="AC93" s="416">
        <v>1</v>
      </c>
      <c r="AD93" s="687" t="s">
        <v>50</v>
      </c>
      <c r="AE93" s="418" t="s">
        <v>50</v>
      </c>
      <c r="AF93" s="420" t="s">
        <v>50</v>
      </c>
      <c r="AG93" s="420" t="s">
        <v>50</v>
      </c>
      <c r="AH93" s="420" t="s">
        <v>50</v>
      </c>
      <c r="AI93" s="673" t="s">
        <v>50</v>
      </c>
      <c r="AJ93" s="422"/>
      <c r="AK93" s="423"/>
      <c r="AL93" s="423" t="s">
        <v>245</v>
      </c>
      <c r="AM93" s="424" t="s">
        <v>245</v>
      </c>
      <c r="AN93" s="423"/>
      <c r="AO93" s="425"/>
      <c r="AP93" s="425"/>
      <c r="AQ93" s="426"/>
      <c r="AR93" s="426"/>
      <c r="AS93" s="425"/>
      <c r="AT93" s="425"/>
      <c r="AU93" s="668"/>
      <c r="AV93" s="428" t="s">
        <v>860</v>
      </c>
      <c r="AW93" s="446">
        <v>20.6</v>
      </c>
      <c r="AX93" s="446">
        <v>19</v>
      </c>
      <c r="AY93" s="446">
        <v>0</v>
      </c>
      <c r="AZ93" s="447">
        <v>25629</v>
      </c>
      <c r="BA93" s="430" t="s">
        <v>73</v>
      </c>
      <c r="BB93" s="430" t="s">
        <v>70</v>
      </c>
      <c r="BC93" s="448">
        <v>57</v>
      </c>
    </row>
    <row r="94" spans="1:55" ht="21.95" customHeight="1" x14ac:dyDescent="0.25">
      <c r="A94" s="977"/>
      <c r="B94" s="401">
        <v>91</v>
      </c>
      <c r="C94" s="436" t="s">
        <v>569</v>
      </c>
      <c r="D94" s="685"/>
      <c r="E94" s="403"/>
      <c r="F94" s="404"/>
      <c r="G94" s="404"/>
      <c r="H94" s="404"/>
      <c r="I94" s="405"/>
      <c r="J94" s="406"/>
      <c r="K94" s="408" t="str">
        <f t="shared" si="14"/>
        <v xml:space="preserve"> </v>
      </c>
      <c r="L94" s="408" t="str">
        <f t="shared" si="15"/>
        <v xml:space="preserve"> </v>
      </c>
      <c r="M94" s="408" t="str">
        <f t="shared" si="16"/>
        <v xml:space="preserve"> </v>
      </c>
      <c r="N94" s="443">
        <v>4</v>
      </c>
      <c r="O94" s="446">
        <v>6.6</v>
      </c>
      <c r="P94" s="446" t="s">
        <v>505</v>
      </c>
      <c r="Q94" s="543"/>
      <c r="R94" s="412"/>
      <c r="S94" s="556"/>
      <c r="T94" s="413"/>
      <c r="U94" s="414" t="s">
        <v>505</v>
      </c>
      <c r="V94" s="415">
        <v>6</v>
      </c>
      <c r="W94" s="415" t="s">
        <v>505</v>
      </c>
      <c r="X94" s="415">
        <v>4</v>
      </c>
      <c r="Y94" s="415">
        <v>2</v>
      </c>
      <c r="Z94" s="415">
        <v>1</v>
      </c>
      <c r="AA94" s="415" t="s">
        <v>505</v>
      </c>
      <c r="AB94" s="415">
        <v>3</v>
      </c>
      <c r="AC94" s="416" t="s">
        <v>505</v>
      </c>
      <c r="AD94" s="419"/>
      <c r="AE94" s="419"/>
      <c r="AF94" s="419"/>
      <c r="AG94" s="419"/>
      <c r="AH94" s="419"/>
      <c r="AI94" s="421"/>
      <c r="AJ94" s="428"/>
      <c r="AK94" s="430"/>
      <c r="AL94" s="423" t="s">
        <v>245</v>
      </c>
      <c r="AM94" s="424"/>
      <c r="AN94" s="430"/>
      <c r="AO94" s="425"/>
      <c r="AP94" s="425"/>
      <c r="AQ94" s="426"/>
      <c r="AR94" s="426"/>
      <c r="AS94" s="425"/>
      <c r="AT94" s="425"/>
      <c r="AU94" s="668"/>
      <c r="AV94" s="428"/>
      <c r="AW94" s="446"/>
      <c r="AX94" s="446"/>
      <c r="AY94" s="446"/>
      <c r="AZ94" s="447">
        <v>7083</v>
      </c>
      <c r="BA94" s="430"/>
      <c r="BB94" s="430"/>
      <c r="BC94" s="448">
        <v>11</v>
      </c>
    </row>
    <row r="95" spans="1:55" ht="21.95" customHeight="1" x14ac:dyDescent="0.25">
      <c r="A95" s="977"/>
      <c r="B95" s="401">
        <v>92</v>
      </c>
      <c r="C95" s="436" t="s">
        <v>511</v>
      </c>
      <c r="D95" s="403"/>
      <c r="E95" s="403"/>
      <c r="F95" s="404"/>
      <c r="G95" s="404"/>
      <c r="H95" s="404"/>
      <c r="I95" s="405"/>
      <c r="J95" s="406"/>
      <c r="K95" s="408" t="str">
        <f t="shared" si="14"/>
        <v xml:space="preserve"> </v>
      </c>
      <c r="L95" s="408" t="str">
        <f t="shared" si="15"/>
        <v xml:space="preserve"> </v>
      </c>
      <c r="M95" s="408" t="str">
        <f t="shared" si="16"/>
        <v xml:space="preserve"> </v>
      </c>
      <c r="N95" s="443">
        <v>2</v>
      </c>
      <c r="O95" s="446"/>
      <c r="P95" s="446" t="s">
        <v>505</v>
      </c>
      <c r="Q95" s="543"/>
      <c r="R95" s="412"/>
      <c r="S95" s="412"/>
      <c r="T95" s="413"/>
      <c r="U95" s="414"/>
      <c r="V95" s="415"/>
      <c r="W95" s="415"/>
      <c r="X95" s="415"/>
      <c r="Y95" s="415"/>
      <c r="Z95" s="415"/>
      <c r="AA95" s="415"/>
      <c r="AB95" s="415"/>
      <c r="AC95" s="416"/>
      <c r="AD95" s="419"/>
      <c r="AE95" s="419"/>
      <c r="AF95" s="419"/>
      <c r="AG95" s="419"/>
      <c r="AH95" s="419"/>
      <c r="AI95" s="421"/>
      <c r="AJ95" s="422"/>
      <c r="AK95" s="423"/>
      <c r="AL95" s="423" t="s">
        <v>245</v>
      </c>
      <c r="AM95" s="424"/>
      <c r="AN95" s="423"/>
      <c r="AO95" s="425"/>
      <c r="AP95" s="425"/>
      <c r="AQ95" s="425"/>
      <c r="AR95" s="425"/>
      <c r="AS95" s="425"/>
      <c r="AT95" s="425"/>
      <c r="AU95" s="668"/>
      <c r="AV95" s="428"/>
      <c r="AW95" s="446"/>
      <c r="AX95" s="446"/>
      <c r="AY95" s="446"/>
      <c r="AZ95" s="447">
        <v>1040</v>
      </c>
      <c r="BA95" s="430"/>
      <c r="BB95" s="430"/>
      <c r="BC95" s="448">
        <v>0</v>
      </c>
    </row>
    <row r="96" spans="1:55" ht="21.95" customHeight="1" x14ac:dyDescent="0.25">
      <c r="A96" s="977"/>
      <c r="B96" s="401">
        <v>93</v>
      </c>
      <c r="C96" s="402" t="s">
        <v>601</v>
      </c>
      <c r="D96" s="683">
        <v>1</v>
      </c>
      <c r="E96" s="464"/>
      <c r="F96" s="424"/>
      <c r="G96" s="424">
        <v>2</v>
      </c>
      <c r="H96" s="424"/>
      <c r="I96" s="465"/>
      <c r="J96" s="466">
        <v>1</v>
      </c>
      <c r="K96" s="408" t="str">
        <f t="shared" si="14"/>
        <v>I</v>
      </c>
      <c r="L96" s="467" t="str">
        <f t="shared" si="15"/>
        <v xml:space="preserve"> </v>
      </c>
      <c r="M96" s="467" t="str">
        <f t="shared" si="16"/>
        <v xml:space="preserve"> </v>
      </c>
      <c r="N96" s="443">
        <v>11</v>
      </c>
      <c r="O96" s="446">
        <v>22.2</v>
      </c>
      <c r="P96" s="446">
        <v>11.4</v>
      </c>
      <c r="Q96" s="543">
        <v>0.5</v>
      </c>
      <c r="R96" s="412">
        <v>5.7</v>
      </c>
      <c r="S96" s="672">
        <v>19</v>
      </c>
      <c r="T96" s="413" t="s">
        <v>245</v>
      </c>
      <c r="U96" s="414">
        <v>11</v>
      </c>
      <c r="V96" s="415">
        <v>7</v>
      </c>
      <c r="W96" s="415">
        <v>9</v>
      </c>
      <c r="X96" s="415">
        <v>4</v>
      </c>
      <c r="Y96" s="415">
        <v>1</v>
      </c>
      <c r="Z96" s="415">
        <v>2</v>
      </c>
      <c r="AA96" s="415">
        <v>6</v>
      </c>
      <c r="AB96" s="415">
        <v>3</v>
      </c>
      <c r="AC96" s="416">
        <v>5</v>
      </c>
      <c r="AD96" s="419" t="s">
        <v>50</v>
      </c>
      <c r="AE96" s="420" t="s">
        <v>50</v>
      </c>
      <c r="AF96" s="420" t="s">
        <v>50</v>
      </c>
      <c r="AG96" s="420" t="s">
        <v>50</v>
      </c>
      <c r="AH96" s="420" t="s">
        <v>50</v>
      </c>
      <c r="AI96" s="673" t="s">
        <v>50</v>
      </c>
      <c r="AJ96" s="422"/>
      <c r="AK96" s="423" t="s">
        <v>245</v>
      </c>
      <c r="AL96" s="423" t="s">
        <v>245</v>
      </c>
      <c r="AM96" s="424"/>
      <c r="AN96" s="423" t="s">
        <v>245</v>
      </c>
      <c r="AO96" s="425"/>
      <c r="AP96" s="425"/>
      <c r="AQ96" s="424" t="s">
        <v>245</v>
      </c>
      <c r="AR96" s="424" t="s">
        <v>245</v>
      </c>
      <c r="AS96" s="425"/>
      <c r="AT96" s="425"/>
      <c r="AU96" s="668"/>
      <c r="AV96" s="428"/>
      <c r="AW96" s="446">
        <v>11.4</v>
      </c>
      <c r="AX96" s="446">
        <v>7</v>
      </c>
      <c r="AY96" s="446">
        <v>0</v>
      </c>
      <c r="AZ96" s="447">
        <v>17740</v>
      </c>
      <c r="BA96" s="430" t="s">
        <v>73</v>
      </c>
      <c r="BB96" s="430" t="s">
        <v>70</v>
      </c>
      <c r="BC96" s="448">
        <v>37</v>
      </c>
    </row>
    <row r="97" spans="1:55" ht="21.95" customHeight="1" thickBot="1" x14ac:dyDescent="0.3">
      <c r="A97" s="978"/>
      <c r="B97" s="499">
        <v>94</v>
      </c>
      <c r="C97" s="622" t="s">
        <v>602</v>
      </c>
      <c r="D97" s="683">
        <v>1</v>
      </c>
      <c r="E97" s="655"/>
      <c r="F97" s="519"/>
      <c r="G97" s="519">
        <v>2</v>
      </c>
      <c r="H97" s="519"/>
      <c r="I97" s="688"/>
      <c r="J97" s="689"/>
      <c r="K97" s="658" t="str">
        <f t="shared" si="14"/>
        <v xml:space="preserve"> </v>
      </c>
      <c r="L97" s="505" t="str">
        <f t="shared" si="15"/>
        <v>II</v>
      </c>
      <c r="M97" s="658" t="str">
        <f t="shared" si="16"/>
        <v xml:space="preserve"> </v>
      </c>
      <c r="N97" s="690">
        <v>2</v>
      </c>
      <c r="O97" s="691">
        <v>19.8</v>
      </c>
      <c r="P97" s="691">
        <v>10.4</v>
      </c>
      <c r="Q97" s="627">
        <v>0.5</v>
      </c>
      <c r="R97" s="509">
        <v>5.2</v>
      </c>
      <c r="S97" s="672">
        <v>4</v>
      </c>
      <c r="T97" s="510"/>
      <c r="U97" s="511" t="s">
        <v>505</v>
      </c>
      <c r="V97" s="512">
        <v>8</v>
      </c>
      <c r="W97" s="512">
        <v>9</v>
      </c>
      <c r="X97" s="512">
        <v>2</v>
      </c>
      <c r="Y97" s="512">
        <v>3</v>
      </c>
      <c r="Z97" s="512">
        <v>6</v>
      </c>
      <c r="AA97" s="512">
        <v>5</v>
      </c>
      <c r="AB97" s="512">
        <v>1</v>
      </c>
      <c r="AC97" s="513">
        <v>4</v>
      </c>
      <c r="AD97" s="692" t="s">
        <v>50</v>
      </c>
      <c r="AE97" s="662" t="s">
        <v>50</v>
      </c>
      <c r="AF97" s="693"/>
      <c r="AG97" s="629" t="s">
        <v>50</v>
      </c>
      <c r="AH97" s="693" t="s">
        <v>50</v>
      </c>
      <c r="AI97" s="630"/>
      <c r="AJ97" s="694"/>
      <c r="AK97" s="525" t="s">
        <v>245</v>
      </c>
      <c r="AL97" s="518" t="s">
        <v>245</v>
      </c>
      <c r="AM97" s="519"/>
      <c r="AN97" s="525" t="s">
        <v>245</v>
      </c>
      <c r="AO97" s="520"/>
      <c r="AP97" s="520"/>
      <c r="AQ97" s="519" t="s">
        <v>245</v>
      </c>
      <c r="AR97" s="519" t="s">
        <v>245</v>
      </c>
      <c r="AS97" s="520"/>
      <c r="AT97" s="520"/>
      <c r="AU97" s="668"/>
      <c r="AV97" s="593">
        <f>SUM(R90:R99)</f>
        <v>33.69</v>
      </c>
      <c r="AW97" s="695">
        <v>10.4</v>
      </c>
      <c r="AX97" s="695">
        <v>5</v>
      </c>
      <c r="AY97" s="695">
        <v>7</v>
      </c>
      <c r="AZ97" s="696">
        <v>11489</v>
      </c>
      <c r="BA97" s="596" t="s">
        <v>73</v>
      </c>
      <c r="BB97" s="597" t="s">
        <v>70</v>
      </c>
      <c r="BC97" s="697">
        <v>33</v>
      </c>
    </row>
    <row r="98" spans="1:55" ht="21.95" customHeight="1" x14ac:dyDescent="0.25">
      <c r="A98" s="983" t="s">
        <v>353</v>
      </c>
      <c r="B98" s="371">
        <v>95</v>
      </c>
      <c r="C98" s="372" t="s">
        <v>603</v>
      </c>
      <c r="D98" s="698"/>
      <c r="E98" s="373"/>
      <c r="F98" s="374"/>
      <c r="G98" s="374">
        <v>2</v>
      </c>
      <c r="H98" s="374"/>
      <c r="I98" s="375"/>
      <c r="J98" s="376"/>
      <c r="K98" s="377" t="str">
        <f t="shared" ref="K98:K160" si="17">IF(SUMIF(E98:J98,1),"I"," ")</f>
        <v xml:space="preserve"> </v>
      </c>
      <c r="L98" s="377" t="str">
        <f t="shared" ref="L98:L160" si="18">IF(K98&lt;&gt;"I",IF(SUMIF(E98:J98,2),"II"," ")," ")</f>
        <v>II</v>
      </c>
      <c r="M98" s="377" t="str">
        <f t="shared" ref="M98:M160" si="19">IF(OR(K98="I",L98="II")," ",IF(SUMIF(E98:J98,3),"III"," "))</f>
        <v xml:space="preserve"> </v>
      </c>
      <c r="N98" s="699">
        <v>14</v>
      </c>
      <c r="O98" s="529">
        <v>49.199999999999996</v>
      </c>
      <c r="P98" s="529">
        <v>17.100000000000001</v>
      </c>
      <c r="Q98" s="530">
        <v>0.5</v>
      </c>
      <c r="R98" s="382">
        <v>8.5500000000000007</v>
      </c>
      <c r="S98" s="382"/>
      <c r="T98" s="383"/>
      <c r="U98" s="438">
        <v>11</v>
      </c>
      <c r="V98" s="439">
        <v>9</v>
      </c>
      <c r="W98" s="439">
        <v>10</v>
      </c>
      <c r="X98" s="439">
        <v>5</v>
      </c>
      <c r="Y98" s="439">
        <v>1</v>
      </c>
      <c r="Z98" s="439">
        <v>3</v>
      </c>
      <c r="AA98" s="439">
        <v>4</v>
      </c>
      <c r="AB98" s="439">
        <v>7</v>
      </c>
      <c r="AC98" s="440">
        <v>2</v>
      </c>
      <c r="AD98" s="700" t="s">
        <v>50</v>
      </c>
      <c r="AE98" s="389" t="s">
        <v>50</v>
      </c>
      <c r="AF98" s="531" t="s">
        <v>50</v>
      </c>
      <c r="AG98" s="389" t="s">
        <v>50</v>
      </c>
      <c r="AH98" s="389" t="s">
        <v>50</v>
      </c>
      <c r="AI98" s="701" t="s">
        <v>50</v>
      </c>
      <c r="AJ98" s="391"/>
      <c r="AK98" s="392"/>
      <c r="AL98" s="392" t="s">
        <v>245</v>
      </c>
      <c r="AM98" s="393" t="s">
        <v>245</v>
      </c>
      <c r="AN98" s="392" t="s">
        <v>245</v>
      </c>
      <c r="AO98" s="394"/>
      <c r="AP98" s="394"/>
      <c r="AQ98" s="395"/>
      <c r="AR98" s="395"/>
      <c r="AS98" s="394"/>
      <c r="AT98" s="394"/>
      <c r="AU98" s="427"/>
      <c r="AV98" s="397" t="s">
        <v>325</v>
      </c>
      <c r="AW98" s="529">
        <v>17.100000000000001</v>
      </c>
      <c r="AX98" s="647">
        <v>14</v>
      </c>
      <c r="AY98" s="647">
        <v>4</v>
      </c>
      <c r="AZ98" s="648">
        <v>27820</v>
      </c>
      <c r="BA98" s="399" t="s">
        <v>71</v>
      </c>
      <c r="BB98" s="399" t="s">
        <v>70</v>
      </c>
      <c r="BC98" s="702">
        <v>82</v>
      </c>
    </row>
    <row r="99" spans="1:55" ht="21.95" customHeight="1" x14ac:dyDescent="0.25">
      <c r="A99" s="984"/>
      <c r="B99" s="401">
        <v>96</v>
      </c>
      <c r="C99" s="402" t="s">
        <v>604</v>
      </c>
      <c r="D99" s="703"/>
      <c r="E99" s="403"/>
      <c r="F99" s="404"/>
      <c r="G99" s="404"/>
      <c r="H99" s="404">
        <v>3</v>
      </c>
      <c r="I99" s="405"/>
      <c r="J99" s="406"/>
      <c r="K99" s="408" t="str">
        <f t="shared" si="17"/>
        <v xml:space="preserve"> </v>
      </c>
      <c r="L99" s="408" t="str">
        <f t="shared" si="18"/>
        <v xml:space="preserve"> </v>
      </c>
      <c r="M99" s="408" t="str">
        <f t="shared" si="19"/>
        <v>III</v>
      </c>
      <c r="N99" s="443">
        <v>6</v>
      </c>
      <c r="O99" s="446">
        <v>34.799999999999997</v>
      </c>
      <c r="P99" s="446">
        <v>10.3</v>
      </c>
      <c r="Q99" s="543">
        <v>0.5</v>
      </c>
      <c r="R99" s="412">
        <v>5.15</v>
      </c>
      <c r="S99" s="412"/>
      <c r="T99" s="413"/>
      <c r="U99" s="414">
        <v>11</v>
      </c>
      <c r="V99" s="415">
        <v>6</v>
      </c>
      <c r="W99" s="415">
        <v>9</v>
      </c>
      <c r="X99" s="415">
        <v>4</v>
      </c>
      <c r="Y99" s="415">
        <v>1</v>
      </c>
      <c r="Z99" s="415">
        <v>2</v>
      </c>
      <c r="AA99" s="415">
        <v>5</v>
      </c>
      <c r="AB99" s="415">
        <v>8</v>
      </c>
      <c r="AC99" s="416">
        <v>3</v>
      </c>
      <c r="AD99" s="435" t="s">
        <v>50</v>
      </c>
      <c r="AE99" s="420" t="s">
        <v>50</v>
      </c>
      <c r="AF99" s="419" t="s">
        <v>50</v>
      </c>
      <c r="AG99" s="419" t="s">
        <v>50</v>
      </c>
      <c r="AH99" s="419" t="s">
        <v>50</v>
      </c>
      <c r="AI99" s="673" t="s">
        <v>50</v>
      </c>
      <c r="AJ99" s="422"/>
      <c r="AK99" s="423"/>
      <c r="AL99" s="423" t="s">
        <v>245</v>
      </c>
      <c r="AM99" s="424" t="s">
        <v>245</v>
      </c>
      <c r="AN99" s="423" t="s">
        <v>245</v>
      </c>
      <c r="AO99" s="425"/>
      <c r="AP99" s="425"/>
      <c r="AQ99" s="426"/>
      <c r="AR99" s="426"/>
      <c r="AS99" s="425"/>
      <c r="AT99" s="425"/>
      <c r="AU99" s="427"/>
      <c r="AV99" s="428" t="s">
        <v>323</v>
      </c>
      <c r="AW99" s="446">
        <v>10.3</v>
      </c>
      <c r="AX99" s="547">
        <v>11</v>
      </c>
      <c r="AY99" s="547">
        <v>2</v>
      </c>
      <c r="AZ99" s="563">
        <v>17831</v>
      </c>
      <c r="BA99" s="430" t="s">
        <v>66</v>
      </c>
      <c r="BB99" s="430" t="s">
        <v>70</v>
      </c>
      <c r="BC99" s="448">
        <v>58</v>
      </c>
    </row>
    <row r="100" spans="1:55" ht="21.95" customHeight="1" x14ac:dyDescent="0.25">
      <c r="A100" s="984"/>
      <c r="B100" s="401">
        <v>97</v>
      </c>
      <c r="C100" s="441" t="s">
        <v>805</v>
      </c>
      <c r="D100" s="600"/>
      <c r="E100" s="600"/>
      <c r="F100" s="601"/>
      <c r="G100" s="601"/>
      <c r="H100" s="601">
        <v>3</v>
      </c>
      <c r="I100" s="676"/>
      <c r="J100" s="677"/>
      <c r="K100" s="407" t="str">
        <f t="shared" si="17"/>
        <v xml:space="preserve"> </v>
      </c>
      <c r="L100" s="407" t="str">
        <f t="shared" si="18"/>
        <v xml:space="preserve"> </v>
      </c>
      <c r="M100" s="407" t="str">
        <f t="shared" si="19"/>
        <v>III</v>
      </c>
      <c r="N100" s="604">
        <v>0</v>
      </c>
      <c r="O100" s="535">
        <v>25.8</v>
      </c>
      <c r="P100" s="535">
        <v>10.7</v>
      </c>
      <c r="Q100" s="652">
        <v>0.5</v>
      </c>
      <c r="R100" s="653">
        <v>5.35</v>
      </c>
      <c r="S100" s="653"/>
      <c r="T100" s="681"/>
      <c r="U100" s="414" t="s">
        <v>505</v>
      </c>
      <c r="V100" s="415">
        <v>5</v>
      </c>
      <c r="W100" s="415">
        <v>7</v>
      </c>
      <c r="X100" s="415">
        <v>3</v>
      </c>
      <c r="Y100" s="415">
        <v>1</v>
      </c>
      <c r="Z100" s="415" t="s">
        <v>505</v>
      </c>
      <c r="AA100" s="415">
        <v>4</v>
      </c>
      <c r="AB100" s="415">
        <v>6</v>
      </c>
      <c r="AC100" s="416">
        <v>2</v>
      </c>
      <c r="AD100" s="435" t="s">
        <v>50</v>
      </c>
      <c r="AE100" s="418" t="s">
        <v>50</v>
      </c>
      <c r="AF100" s="419" t="s">
        <v>50</v>
      </c>
      <c r="AG100" s="419" t="s">
        <v>50</v>
      </c>
      <c r="AH100" s="419" t="s">
        <v>50</v>
      </c>
      <c r="AI100" s="433"/>
      <c r="AJ100" s="613"/>
      <c r="AK100" s="614"/>
      <c r="AL100" s="614" t="s">
        <v>245</v>
      </c>
      <c r="AM100" s="615" t="s">
        <v>245</v>
      </c>
      <c r="AN100" s="614" t="s">
        <v>245</v>
      </c>
      <c r="AO100" s="536"/>
      <c r="AP100" s="536"/>
      <c r="AQ100" s="536"/>
      <c r="AR100" s="536"/>
      <c r="AS100" s="536"/>
      <c r="AT100" s="536"/>
      <c r="AU100" s="427"/>
      <c r="AV100" s="428" t="s">
        <v>326</v>
      </c>
      <c r="AW100" s="446">
        <v>10.7</v>
      </c>
      <c r="AX100" s="547">
        <v>6</v>
      </c>
      <c r="AY100" s="547">
        <v>8</v>
      </c>
      <c r="AZ100" s="563">
        <v>16960</v>
      </c>
      <c r="BA100" s="430" t="s">
        <v>66</v>
      </c>
      <c r="BB100" s="434" t="s">
        <v>70</v>
      </c>
      <c r="BC100" s="448">
        <v>43</v>
      </c>
    </row>
    <row r="101" spans="1:55" ht="21.95" customHeight="1" x14ac:dyDescent="0.25">
      <c r="A101" s="984"/>
      <c r="B101" s="401">
        <v>98</v>
      </c>
      <c r="C101" s="436" t="s">
        <v>570</v>
      </c>
      <c r="D101" s="403"/>
      <c r="E101" s="403"/>
      <c r="F101" s="404"/>
      <c r="G101" s="404"/>
      <c r="H101" s="404"/>
      <c r="I101" s="405"/>
      <c r="J101" s="406"/>
      <c r="K101" s="408" t="str">
        <f t="shared" si="17"/>
        <v xml:space="preserve"> </v>
      </c>
      <c r="L101" s="408" t="str">
        <f t="shared" si="18"/>
        <v xml:space="preserve"> </v>
      </c>
      <c r="M101" s="408" t="str">
        <f t="shared" si="19"/>
        <v xml:space="preserve"> </v>
      </c>
      <c r="N101" s="565">
        <v>1</v>
      </c>
      <c r="O101" s="446">
        <v>0.6</v>
      </c>
      <c r="P101" s="446" t="s">
        <v>505</v>
      </c>
      <c r="Q101" s="543"/>
      <c r="R101" s="412"/>
      <c r="S101" s="412"/>
      <c r="T101" s="413"/>
      <c r="U101" s="414">
        <v>6</v>
      </c>
      <c r="V101" s="415">
        <v>5</v>
      </c>
      <c r="W101" s="415" t="s">
        <v>505</v>
      </c>
      <c r="X101" s="415">
        <v>4</v>
      </c>
      <c r="Y101" s="415">
        <v>2</v>
      </c>
      <c r="Z101" s="415">
        <v>1</v>
      </c>
      <c r="AA101" s="415" t="s">
        <v>505</v>
      </c>
      <c r="AB101" s="415">
        <v>3</v>
      </c>
      <c r="AC101" s="416" t="s">
        <v>505</v>
      </c>
      <c r="AD101" s="449"/>
      <c r="AE101" s="420"/>
      <c r="AF101" s="445"/>
      <c r="AG101" s="445"/>
      <c r="AH101" s="445"/>
      <c r="AI101" s="673"/>
      <c r="AJ101" s="422"/>
      <c r="AK101" s="423"/>
      <c r="AL101" s="423" t="s">
        <v>245</v>
      </c>
      <c r="AM101" s="424"/>
      <c r="AN101" s="423"/>
      <c r="AO101" s="425"/>
      <c r="AP101" s="425"/>
      <c r="AQ101" s="425"/>
      <c r="AR101" s="425"/>
      <c r="AS101" s="425"/>
      <c r="AT101" s="425"/>
      <c r="AU101" s="427"/>
      <c r="AV101" s="428"/>
      <c r="AW101" s="446"/>
      <c r="AX101" s="547"/>
      <c r="AY101" s="547"/>
      <c r="AZ101" s="563">
        <v>666</v>
      </c>
      <c r="BA101" s="430"/>
      <c r="BB101" s="434"/>
      <c r="BC101" s="448">
        <v>1</v>
      </c>
    </row>
    <row r="102" spans="1:55" ht="21.95" customHeight="1" x14ac:dyDescent="0.25">
      <c r="A102" s="984"/>
      <c r="B102" s="401">
        <v>99</v>
      </c>
      <c r="C102" s="436" t="s">
        <v>571</v>
      </c>
      <c r="D102" s="403"/>
      <c r="E102" s="403"/>
      <c r="F102" s="404"/>
      <c r="G102" s="404"/>
      <c r="H102" s="404"/>
      <c r="I102" s="405"/>
      <c r="J102" s="406"/>
      <c r="K102" s="408" t="str">
        <f t="shared" si="17"/>
        <v xml:space="preserve"> </v>
      </c>
      <c r="L102" s="408" t="str">
        <f t="shared" si="18"/>
        <v xml:space="preserve"> </v>
      </c>
      <c r="M102" s="408" t="str">
        <f t="shared" si="19"/>
        <v xml:space="preserve"> </v>
      </c>
      <c r="N102" s="565">
        <v>1</v>
      </c>
      <c r="O102" s="446">
        <v>2.4</v>
      </c>
      <c r="P102" s="446" t="s">
        <v>505</v>
      </c>
      <c r="Q102" s="543"/>
      <c r="R102" s="412"/>
      <c r="S102" s="412"/>
      <c r="T102" s="413"/>
      <c r="U102" s="438" t="s">
        <v>505</v>
      </c>
      <c r="V102" s="439" t="s">
        <v>505</v>
      </c>
      <c r="W102" s="439" t="s">
        <v>505</v>
      </c>
      <c r="X102" s="439" t="s">
        <v>505</v>
      </c>
      <c r="Y102" s="439">
        <v>1</v>
      </c>
      <c r="Z102" s="439" t="s">
        <v>505</v>
      </c>
      <c r="AA102" s="439" t="s">
        <v>505</v>
      </c>
      <c r="AB102" s="439" t="s">
        <v>505</v>
      </c>
      <c r="AC102" s="440" t="s">
        <v>505</v>
      </c>
      <c r="AD102" s="449"/>
      <c r="AE102" s="418"/>
      <c r="AF102" s="445"/>
      <c r="AG102" s="445"/>
      <c r="AH102" s="445"/>
      <c r="AI102" s="433"/>
      <c r="AJ102" s="422"/>
      <c r="AK102" s="423"/>
      <c r="AL102" s="423" t="s">
        <v>245</v>
      </c>
      <c r="AM102" s="424"/>
      <c r="AN102" s="423"/>
      <c r="AO102" s="425"/>
      <c r="AP102" s="425"/>
      <c r="AQ102" s="425"/>
      <c r="AR102" s="425"/>
      <c r="AS102" s="425"/>
      <c r="AT102" s="425"/>
      <c r="AU102" s="427"/>
      <c r="AV102" s="428"/>
      <c r="AW102" s="446"/>
      <c r="AX102" s="547"/>
      <c r="AY102" s="547"/>
      <c r="AZ102" s="563">
        <v>7050</v>
      </c>
      <c r="BA102" s="430"/>
      <c r="BB102" s="434"/>
      <c r="BC102" s="448">
        <v>4</v>
      </c>
    </row>
    <row r="103" spans="1:55" ht="21.95" customHeight="1" x14ac:dyDescent="0.25">
      <c r="A103" s="984"/>
      <c r="B103" s="401">
        <v>100</v>
      </c>
      <c r="C103" s="704" t="s">
        <v>694</v>
      </c>
      <c r="D103" s="464"/>
      <c r="E103" s="464"/>
      <c r="F103" s="424"/>
      <c r="G103" s="424"/>
      <c r="H103" s="404">
        <v>3</v>
      </c>
      <c r="I103" s="465"/>
      <c r="J103" s="466"/>
      <c r="K103" s="467" t="str">
        <f t="shared" si="17"/>
        <v xml:space="preserve"> </v>
      </c>
      <c r="L103" s="467" t="str">
        <f t="shared" si="18"/>
        <v xml:space="preserve"> </v>
      </c>
      <c r="M103" s="408" t="str">
        <f t="shared" si="19"/>
        <v>III</v>
      </c>
      <c r="N103" s="565">
        <v>2</v>
      </c>
      <c r="O103" s="446">
        <v>7.8</v>
      </c>
      <c r="P103" s="446">
        <v>6</v>
      </c>
      <c r="Q103" s="543">
        <v>0.25</v>
      </c>
      <c r="R103" s="412">
        <v>1.5</v>
      </c>
      <c r="S103" s="412"/>
      <c r="T103" s="413"/>
      <c r="U103" s="414">
        <v>11</v>
      </c>
      <c r="V103" s="415">
        <v>6</v>
      </c>
      <c r="W103" s="415">
        <v>9</v>
      </c>
      <c r="X103" s="415">
        <v>2</v>
      </c>
      <c r="Y103" s="415">
        <v>1</v>
      </c>
      <c r="Z103" s="415">
        <v>7</v>
      </c>
      <c r="AA103" s="415">
        <v>5</v>
      </c>
      <c r="AB103" s="415">
        <v>4</v>
      </c>
      <c r="AC103" s="416">
        <v>3</v>
      </c>
      <c r="AD103" s="435" t="s">
        <v>50</v>
      </c>
      <c r="AE103" s="418" t="s">
        <v>50</v>
      </c>
      <c r="AF103" s="419" t="s">
        <v>50</v>
      </c>
      <c r="AG103" s="419" t="s">
        <v>50</v>
      </c>
      <c r="AH103" s="419" t="s">
        <v>50</v>
      </c>
      <c r="AI103" s="433"/>
      <c r="AJ103" s="422"/>
      <c r="AK103" s="423"/>
      <c r="AL103" s="423" t="s">
        <v>245</v>
      </c>
      <c r="AM103" s="424"/>
      <c r="AN103" s="423" t="s">
        <v>245</v>
      </c>
      <c r="AO103" s="425"/>
      <c r="AP103" s="425"/>
      <c r="AQ103" s="425"/>
      <c r="AR103" s="425"/>
      <c r="AS103" s="425"/>
      <c r="AT103" s="425"/>
      <c r="AU103" s="427"/>
      <c r="AV103" s="428" t="s">
        <v>861</v>
      </c>
      <c r="AW103" s="446">
        <v>6</v>
      </c>
      <c r="AX103" s="547"/>
      <c r="AY103" s="547"/>
      <c r="AZ103" s="563">
        <v>9221</v>
      </c>
      <c r="BA103" s="430"/>
      <c r="BB103" s="434"/>
      <c r="BC103" s="448">
        <v>13</v>
      </c>
    </row>
    <row r="104" spans="1:55" ht="21.95" customHeight="1" x14ac:dyDescent="0.25">
      <c r="A104" s="984"/>
      <c r="B104" s="401">
        <v>101</v>
      </c>
      <c r="C104" s="450" t="s">
        <v>761</v>
      </c>
      <c r="D104" s="464"/>
      <c r="E104" s="464"/>
      <c r="F104" s="424"/>
      <c r="G104" s="424"/>
      <c r="H104" s="424"/>
      <c r="I104" s="465"/>
      <c r="J104" s="466"/>
      <c r="K104" s="467" t="str">
        <f t="shared" si="17"/>
        <v xml:space="preserve"> </v>
      </c>
      <c r="L104" s="467" t="str">
        <f t="shared" si="18"/>
        <v xml:space="preserve"> </v>
      </c>
      <c r="M104" s="467" t="str">
        <f t="shared" si="19"/>
        <v xml:space="preserve"> </v>
      </c>
      <c r="N104" s="565"/>
      <c r="O104" s="446"/>
      <c r="P104" s="446" t="s">
        <v>505</v>
      </c>
      <c r="Q104" s="543"/>
      <c r="R104" s="412"/>
      <c r="S104" s="412"/>
      <c r="T104" s="413"/>
      <c r="U104" s="659">
        <v>4</v>
      </c>
      <c r="V104" s="660">
        <v>3</v>
      </c>
      <c r="W104" s="660" t="s">
        <v>505</v>
      </c>
      <c r="X104" s="660" t="s">
        <v>505</v>
      </c>
      <c r="Y104" s="660" t="s">
        <v>505</v>
      </c>
      <c r="Z104" s="660">
        <v>1</v>
      </c>
      <c r="AA104" s="660" t="s">
        <v>505</v>
      </c>
      <c r="AB104" s="660">
        <v>2</v>
      </c>
      <c r="AC104" s="661" t="s">
        <v>505</v>
      </c>
      <c r="AD104" s="449"/>
      <c r="AE104" s="445"/>
      <c r="AF104" s="445"/>
      <c r="AG104" s="445"/>
      <c r="AH104" s="445"/>
      <c r="AI104" s="433"/>
      <c r="AJ104" s="422"/>
      <c r="AK104" s="423"/>
      <c r="AL104" s="423"/>
      <c r="AM104" s="424"/>
      <c r="AN104" s="423"/>
      <c r="AO104" s="425"/>
      <c r="AP104" s="425"/>
      <c r="AQ104" s="425"/>
      <c r="AR104" s="425"/>
      <c r="AS104" s="425"/>
      <c r="AT104" s="425"/>
      <c r="AU104" s="427"/>
      <c r="AV104" s="428"/>
      <c r="AW104" s="446"/>
      <c r="AX104" s="547"/>
      <c r="AY104" s="547"/>
      <c r="AZ104" s="563">
        <v>327</v>
      </c>
      <c r="BA104" s="430"/>
      <c r="BB104" s="434"/>
      <c r="BC104" s="448">
        <v>0</v>
      </c>
    </row>
    <row r="105" spans="1:55" ht="21.95" customHeight="1" x14ac:dyDescent="0.25">
      <c r="A105" s="984"/>
      <c r="B105" s="401">
        <v>102</v>
      </c>
      <c r="C105" s="436" t="s">
        <v>512</v>
      </c>
      <c r="D105" s="403"/>
      <c r="E105" s="403"/>
      <c r="F105" s="404"/>
      <c r="G105" s="404"/>
      <c r="H105" s="404"/>
      <c r="I105" s="468"/>
      <c r="J105" s="469"/>
      <c r="K105" s="408" t="str">
        <f t="shared" si="17"/>
        <v xml:space="preserve"> </v>
      </c>
      <c r="L105" s="408" t="str">
        <f t="shared" si="18"/>
        <v xml:space="preserve"> </v>
      </c>
      <c r="M105" s="408" t="str">
        <f t="shared" si="19"/>
        <v xml:space="preserve"> </v>
      </c>
      <c r="N105" s="565">
        <v>2</v>
      </c>
      <c r="O105" s="446">
        <v>0</v>
      </c>
      <c r="P105" s="446" t="s">
        <v>505</v>
      </c>
      <c r="Q105" s="543"/>
      <c r="R105" s="412"/>
      <c r="S105" s="412"/>
      <c r="T105" s="470"/>
      <c r="U105" s="414"/>
      <c r="V105" s="415"/>
      <c r="W105" s="415"/>
      <c r="X105" s="415"/>
      <c r="Y105" s="415"/>
      <c r="Z105" s="415"/>
      <c r="AA105" s="415"/>
      <c r="AB105" s="415"/>
      <c r="AC105" s="416"/>
      <c r="AD105" s="449"/>
      <c r="AE105" s="418"/>
      <c r="AF105" s="445"/>
      <c r="AG105" s="445"/>
      <c r="AH105" s="445"/>
      <c r="AI105" s="433"/>
      <c r="AJ105" s="422"/>
      <c r="AK105" s="423"/>
      <c r="AL105" s="423" t="s">
        <v>245</v>
      </c>
      <c r="AM105" s="424"/>
      <c r="AN105" s="423"/>
      <c r="AO105" s="425"/>
      <c r="AP105" s="425"/>
      <c r="AQ105" s="425"/>
      <c r="AR105" s="425"/>
      <c r="AS105" s="425"/>
      <c r="AT105" s="425"/>
      <c r="AU105" s="427"/>
      <c r="AV105" s="428"/>
      <c r="AW105" s="446"/>
      <c r="AX105" s="547"/>
      <c r="AY105" s="547"/>
      <c r="AZ105" s="563">
        <v>952</v>
      </c>
      <c r="BA105" s="430"/>
      <c r="BB105" s="434"/>
      <c r="BC105" s="448">
        <v>2</v>
      </c>
    </row>
    <row r="106" spans="1:55" ht="21.95" customHeight="1" x14ac:dyDescent="0.25">
      <c r="A106" s="984"/>
      <c r="B106" s="401">
        <v>103</v>
      </c>
      <c r="C106" s="436" t="s">
        <v>513</v>
      </c>
      <c r="D106" s="464"/>
      <c r="E106" s="464"/>
      <c r="F106" s="424"/>
      <c r="G106" s="424"/>
      <c r="H106" s="424"/>
      <c r="I106" s="465"/>
      <c r="J106" s="466"/>
      <c r="K106" s="467" t="str">
        <f t="shared" si="17"/>
        <v xml:space="preserve"> </v>
      </c>
      <c r="L106" s="467" t="str">
        <f t="shared" si="18"/>
        <v xml:space="preserve"> </v>
      </c>
      <c r="M106" s="467" t="str">
        <f t="shared" si="19"/>
        <v xml:space="preserve"> </v>
      </c>
      <c r="N106" s="565">
        <v>0</v>
      </c>
      <c r="O106" s="446">
        <v>1.2</v>
      </c>
      <c r="P106" s="446" t="s">
        <v>505</v>
      </c>
      <c r="Q106" s="543"/>
      <c r="R106" s="412"/>
      <c r="S106" s="412"/>
      <c r="T106" s="413"/>
      <c r="U106" s="438" t="s">
        <v>505</v>
      </c>
      <c r="V106" s="439">
        <v>4</v>
      </c>
      <c r="W106" s="439">
        <v>5</v>
      </c>
      <c r="X106" s="439">
        <v>2</v>
      </c>
      <c r="Y106" s="439">
        <v>1</v>
      </c>
      <c r="Z106" s="439" t="s">
        <v>505</v>
      </c>
      <c r="AA106" s="439">
        <v>6</v>
      </c>
      <c r="AB106" s="439">
        <v>3</v>
      </c>
      <c r="AC106" s="440">
        <v>8</v>
      </c>
      <c r="AD106" s="449"/>
      <c r="AE106" s="445"/>
      <c r="AF106" s="445"/>
      <c r="AG106" s="445"/>
      <c r="AH106" s="445"/>
      <c r="AI106" s="433"/>
      <c r="AJ106" s="428"/>
      <c r="AK106" s="430"/>
      <c r="AL106" s="423" t="s">
        <v>245</v>
      </c>
      <c r="AM106" s="424"/>
      <c r="AN106" s="430"/>
      <c r="AO106" s="425"/>
      <c r="AP106" s="425"/>
      <c r="AQ106" s="425"/>
      <c r="AR106" s="425"/>
      <c r="AS106" s="425"/>
      <c r="AT106" s="425"/>
      <c r="AU106" s="427"/>
      <c r="AV106" s="428"/>
      <c r="AW106" s="446"/>
      <c r="AX106" s="547"/>
      <c r="AY106" s="547"/>
      <c r="AZ106" s="563">
        <v>1363</v>
      </c>
      <c r="BA106" s="430"/>
      <c r="BB106" s="434"/>
      <c r="BC106" s="448">
        <v>4</v>
      </c>
    </row>
    <row r="107" spans="1:55" ht="21.95" customHeight="1" x14ac:dyDescent="0.25">
      <c r="A107" s="984"/>
      <c r="B107" s="401">
        <v>104</v>
      </c>
      <c r="C107" s="436" t="s">
        <v>514</v>
      </c>
      <c r="D107" s="464"/>
      <c r="E107" s="464"/>
      <c r="F107" s="424"/>
      <c r="G107" s="424"/>
      <c r="H107" s="424"/>
      <c r="I107" s="465"/>
      <c r="J107" s="466"/>
      <c r="K107" s="467" t="str">
        <f t="shared" si="17"/>
        <v xml:space="preserve"> </v>
      </c>
      <c r="L107" s="467" t="str">
        <f t="shared" si="18"/>
        <v xml:space="preserve"> </v>
      </c>
      <c r="M107" s="467" t="str">
        <f t="shared" si="19"/>
        <v xml:space="preserve"> </v>
      </c>
      <c r="N107" s="565"/>
      <c r="O107" s="446">
        <v>2.4</v>
      </c>
      <c r="P107" s="446" t="s">
        <v>505</v>
      </c>
      <c r="Q107" s="543"/>
      <c r="R107" s="412"/>
      <c r="S107" s="412"/>
      <c r="T107" s="413"/>
      <c r="U107" s="414">
        <v>6</v>
      </c>
      <c r="V107" s="415">
        <v>5</v>
      </c>
      <c r="W107" s="415" t="s">
        <v>505</v>
      </c>
      <c r="X107" s="415">
        <v>4</v>
      </c>
      <c r="Y107" s="415">
        <v>2</v>
      </c>
      <c r="Z107" s="415">
        <v>1</v>
      </c>
      <c r="AA107" s="415" t="s">
        <v>505</v>
      </c>
      <c r="AB107" s="415">
        <v>3</v>
      </c>
      <c r="AC107" s="416" t="s">
        <v>505</v>
      </c>
      <c r="AD107" s="449"/>
      <c r="AE107" s="445"/>
      <c r="AF107" s="445"/>
      <c r="AG107" s="445"/>
      <c r="AH107" s="445"/>
      <c r="AI107" s="433"/>
      <c r="AJ107" s="422"/>
      <c r="AK107" s="423"/>
      <c r="AL107" s="423" t="s">
        <v>245</v>
      </c>
      <c r="AM107" s="424"/>
      <c r="AN107" s="423"/>
      <c r="AO107" s="425"/>
      <c r="AP107" s="425"/>
      <c r="AQ107" s="425"/>
      <c r="AR107" s="425"/>
      <c r="AS107" s="425"/>
      <c r="AT107" s="425"/>
      <c r="AU107" s="427"/>
      <c r="AV107" s="428"/>
      <c r="AW107" s="446"/>
      <c r="AX107" s="547"/>
      <c r="AY107" s="547"/>
      <c r="AZ107" s="563">
        <v>2625</v>
      </c>
      <c r="BA107" s="430"/>
      <c r="BB107" s="434"/>
      <c r="BC107" s="448">
        <v>7</v>
      </c>
    </row>
    <row r="108" spans="1:55" ht="21.95" customHeight="1" x14ac:dyDescent="0.25">
      <c r="A108" s="984"/>
      <c r="B108" s="401">
        <v>105</v>
      </c>
      <c r="C108" s="436" t="s">
        <v>572</v>
      </c>
      <c r="D108" s="464"/>
      <c r="E108" s="464"/>
      <c r="F108" s="424"/>
      <c r="G108" s="424"/>
      <c r="H108" s="424"/>
      <c r="I108" s="465"/>
      <c r="J108" s="466"/>
      <c r="K108" s="467" t="str">
        <f t="shared" si="17"/>
        <v xml:space="preserve"> </v>
      </c>
      <c r="L108" s="467" t="str">
        <f t="shared" si="18"/>
        <v xml:space="preserve"> </v>
      </c>
      <c r="M108" s="467" t="str">
        <f t="shared" si="19"/>
        <v xml:space="preserve"> </v>
      </c>
      <c r="N108" s="565">
        <v>6</v>
      </c>
      <c r="O108" s="446">
        <v>4.2</v>
      </c>
      <c r="P108" s="446" t="s">
        <v>505</v>
      </c>
      <c r="Q108" s="543"/>
      <c r="R108" s="412"/>
      <c r="S108" s="412"/>
      <c r="T108" s="413"/>
      <c r="U108" s="414">
        <v>6</v>
      </c>
      <c r="V108" s="415">
        <v>4</v>
      </c>
      <c r="W108" s="415">
        <v>5</v>
      </c>
      <c r="X108" s="415">
        <v>2</v>
      </c>
      <c r="Y108" s="415" t="s">
        <v>505</v>
      </c>
      <c r="Z108" s="415">
        <v>1</v>
      </c>
      <c r="AA108" s="415">
        <v>8</v>
      </c>
      <c r="AB108" s="415">
        <v>3</v>
      </c>
      <c r="AC108" s="416" t="s">
        <v>505</v>
      </c>
      <c r="AD108" s="449"/>
      <c r="AE108" s="445"/>
      <c r="AF108" s="445"/>
      <c r="AG108" s="445"/>
      <c r="AH108" s="445"/>
      <c r="AI108" s="433"/>
      <c r="AJ108" s="422"/>
      <c r="AK108" s="423"/>
      <c r="AL108" s="423" t="s">
        <v>245</v>
      </c>
      <c r="AM108" s="424"/>
      <c r="AN108" s="423"/>
      <c r="AO108" s="425"/>
      <c r="AP108" s="425"/>
      <c r="AQ108" s="425"/>
      <c r="AR108" s="425"/>
      <c r="AS108" s="425"/>
      <c r="AT108" s="425"/>
      <c r="AU108" s="427"/>
      <c r="AV108" s="428"/>
      <c r="AW108" s="446"/>
      <c r="AX108" s="547"/>
      <c r="AY108" s="547"/>
      <c r="AZ108" s="563">
        <v>3253</v>
      </c>
      <c r="BA108" s="430"/>
      <c r="BB108" s="434"/>
      <c r="BC108" s="448">
        <v>10</v>
      </c>
    </row>
    <row r="109" spans="1:55" ht="21.95" customHeight="1" x14ac:dyDescent="0.25">
      <c r="A109" s="984"/>
      <c r="B109" s="401">
        <v>106</v>
      </c>
      <c r="C109" s="436" t="s">
        <v>573</v>
      </c>
      <c r="D109" s="464"/>
      <c r="E109" s="464"/>
      <c r="F109" s="424"/>
      <c r="G109" s="424"/>
      <c r="H109" s="424"/>
      <c r="I109" s="465"/>
      <c r="J109" s="466"/>
      <c r="K109" s="467" t="str">
        <f t="shared" si="17"/>
        <v xml:space="preserve"> </v>
      </c>
      <c r="L109" s="467" t="str">
        <f t="shared" si="18"/>
        <v xml:space="preserve"> </v>
      </c>
      <c r="M109" s="467" t="str">
        <f t="shared" si="19"/>
        <v xml:space="preserve"> </v>
      </c>
      <c r="N109" s="565">
        <v>2</v>
      </c>
      <c r="O109" s="446">
        <v>6</v>
      </c>
      <c r="P109" s="446" t="s">
        <v>505</v>
      </c>
      <c r="Q109" s="543"/>
      <c r="R109" s="412"/>
      <c r="S109" s="412"/>
      <c r="T109" s="413"/>
      <c r="U109" s="414" t="s">
        <v>505</v>
      </c>
      <c r="V109" s="415" t="s">
        <v>505</v>
      </c>
      <c r="W109" s="415" t="s">
        <v>505</v>
      </c>
      <c r="X109" s="415" t="s">
        <v>505</v>
      </c>
      <c r="Y109" s="415">
        <v>1</v>
      </c>
      <c r="Z109" s="415" t="s">
        <v>505</v>
      </c>
      <c r="AA109" s="415" t="s">
        <v>505</v>
      </c>
      <c r="AB109" s="415" t="s">
        <v>505</v>
      </c>
      <c r="AC109" s="416" t="s">
        <v>505</v>
      </c>
      <c r="AD109" s="449"/>
      <c r="AE109" s="445"/>
      <c r="AF109" s="445"/>
      <c r="AG109" s="445"/>
      <c r="AH109" s="445"/>
      <c r="AI109" s="433"/>
      <c r="AJ109" s="422"/>
      <c r="AK109" s="423"/>
      <c r="AL109" s="423" t="s">
        <v>245</v>
      </c>
      <c r="AM109" s="424"/>
      <c r="AN109" s="423" t="s">
        <v>245</v>
      </c>
      <c r="AO109" s="425"/>
      <c r="AP109" s="425"/>
      <c r="AQ109" s="425"/>
      <c r="AR109" s="425"/>
      <c r="AS109" s="425"/>
      <c r="AT109" s="425"/>
      <c r="AU109" s="427"/>
      <c r="AV109" s="428" t="s">
        <v>327</v>
      </c>
      <c r="AW109" s="705">
        <v>8</v>
      </c>
      <c r="AX109" s="547"/>
      <c r="AY109" s="547"/>
      <c r="AZ109" s="563">
        <v>16500</v>
      </c>
      <c r="BA109" s="430"/>
      <c r="BB109" s="434"/>
      <c r="BC109" s="448">
        <v>42</v>
      </c>
    </row>
    <row r="110" spans="1:55" ht="21.95" customHeight="1" x14ac:dyDescent="0.25">
      <c r="A110" s="984"/>
      <c r="B110" s="401">
        <v>107</v>
      </c>
      <c r="C110" s="402" t="s">
        <v>574</v>
      </c>
      <c r="D110" s="464"/>
      <c r="E110" s="464"/>
      <c r="F110" s="424"/>
      <c r="G110" s="424"/>
      <c r="H110" s="424">
        <v>3</v>
      </c>
      <c r="I110" s="561"/>
      <c r="J110" s="562"/>
      <c r="K110" s="467" t="str">
        <f t="shared" si="17"/>
        <v xml:space="preserve"> </v>
      </c>
      <c r="L110" s="467" t="str">
        <f t="shared" si="18"/>
        <v xml:space="preserve"> </v>
      </c>
      <c r="M110" s="408" t="str">
        <f t="shared" si="19"/>
        <v>III</v>
      </c>
      <c r="N110" s="565">
        <v>12</v>
      </c>
      <c r="O110" s="446">
        <v>25.2</v>
      </c>
      <c r="P110" s="446">
        <v>8</v>
      </c>
      <c r="Q110" s="543">
        <v>0.5</v>
      </c>
      <c r="R110" s="412">
        <v>4</v>
      </c>
      <c r="S110" s="412"/>
      <c r="T110" s="548"/>
      <c r="U110" s="438">
        <v>10</v>
      </c>
      <c r="V110" s="439">
        <v>7</v>
      </c>
      <c r="W110" s="439">
        <v>8</v>
      </c>
      <c r="X110" s="439">
        <v>4</v>
      </c>
      <c r="Y110" s="439">
        <v>2</v>
      </c>
      <c r="Z110" s="439" t="s">
        <v>505</v>
      </c>
      <c r="AA110" s="439">
        <v>5</v>
      </c>
      <c r="AB110" s="439">
        <v>3</v>
      </c>
      <c r="AC110" s="440">
        <v>1</v>
      </c>
      <c r="AD110" s="419" t="s">
        <v>50</v>
      </c>
      <c r="AE110" s="418" t="s">
        <v>50</v>
      </c>
      <c r="AF110" s="420" t="s">
        <v>50</v>
      </c>
      <c r="AG110" s="419" t="s">
        <v>50</v>
      </c>
      <c r="AH110" s="420" t="s">
        <v>50</v>
      </c>
      <c r="AI110" s="673" t="s">
        <v>50</v>
      </c>
      <c r="AJ110" s="422"/>
      <c r="AK110" s="423" t="s">
        <v>245</v>
      </c>
      <c r="AL110" s="423" t="s">
        <v>245</v>
      </c>
      <c r="AM110" s="424"/>
      <c r="AN110" s="423"/>
      <c r="AO110" s="425"/>
      <c r="AP110" s="425"/>
      <c r="AQ110" s="425"/>
      <c r="AR110" s="425"/>
      <c r="AS110" s="425"/>
      <c r="AT110" s="425"/>
      <c r="AU110" s="427"/>
      <c r="AV110" s="428"/>
      <c r="AW110" s="446"/>
      <c r="AX110" s="547"/>
      <c r="AY110" s="547"/>
      <c r="AZ110" s="563">
        <v>3655</v>
      </c>
      <c r="BA110" s="430"/>
      <c r="BB110" s="434"/>
      <c r="BC110" s="448">
        <v>15</v>
      </c>
    </row>
    <row r="111" spans="1:55" ht="21.95" customHeight="1" x14ac:dyDescent="0.25">
      <c r="A111" s="984"/>
      <c r="B111" s="401">
        <v>108</v>
      </c>
      <c r="C111" s="436" t="s">
        <v>575</v>
      </c>
      <c r="D111" s="403"/>
      <c r="E111" s="403"/>
      <c r="F111" s="404"/>
      <c r="G111" s="404"/>
      <c r="H111" s="404"/>
      <c r="I111" s="468"/>
      <c r="J111" s="469"/>
      <c r="K111" s="408" t="str">
        <f t="shared" si="17"/>
        <v xml:space="preserve"> </v>
      </c>
      <c r="L111" s="408" t="str">
        <f t="shared" si="18"/>
        <v xml:space="preserve"> </v>
      </c>
      <c r="M111" s="408" t="str">
        <f t="shared" si="19"/>
        <v xml:space="preserve"> </v>
      </c>
      <c r="N111" s="565">
        <v>12</v>
      </c>
      <c r="O111" s="446">
        <v>9</v>
      </c>
      <c r="P111" s="446" t="s">
        <v>505</v>
      </c>
      <c r="Q111" s="543"/>
      <c r="R111" s="412"/>
      <c r="S111" s="412"/>
      <c r="T111" s="470"/>
      <c r="U111" s="414" t="s">
        <v>505</v>
      </c>
      <c r="V111" s="415">
        <v>4</v>
      </c>
      <c r="W111" s="415" t="s">
        <v>505</v>
      </c>
      <c r="X111" s="415">
        <v>5</v>
      </c>
      <c r="Y111" s="415">
        <v>2</v>
      </c>
      <c r="Z111" s="415">
        <v>1</v>
      </c>
      <c r="AA111" s="415" t="s">
        <v>505</v>
      </c>
      <c r="AB111" s="415">
        <v>3</v>
      </c>
      <c r="AC111" s="416" t="s">
        <v>505</v>
      </c>
      <c r="AD111" s="449"/>
      <c r="AE111" s="418"/>
      <c r="AF111" s="420"/>
      <c r="AG111" s="445"/>
      <c r="AH111" s="420"/>
      <c r="AI111" s="673"/>
      <c r="AJ111" s="422"/>
      <c r="AK111" s="423"/>
      <c r="AL111" s="423" t="s">
        <v>245</v>
      </c>
      <c r="AM111" s="424"/>
      <c r="AN111" s="423"/>
      <c r="AO111" s="425"/>
      <c r="AP111" s="425"/>
      <c r="AQ111" s="425"/>
      <c r="AR111" s="425"/>
      <c r="AS111" s="425"/>
      <c r="AT111" s="425"/>
      <c r="AU111" s="427"/>
      <c r="AV111" s="428"/>
      <c r="AW111" s="446"/>
      <c r="AX111" s="547"/>
      <c r="AY111" s="547"/>
      <c r="AZ111" s="563">
        <v>4318</v>
      </c>
      <c r="BA111" s="430"/>
      <c r="BB111" s="434"/>
      <c r="BC111" s="448">
        <v>6</v>
      </c>
    </row>
    <row r="112" spans="1:55" ht="21.95" customHeight="1" x14ac:dyDescent="0.25">
      <c r="A112" s="984"/>
      <c r="B112" s="401">
        <v>109</v>
      </c>
      <c r="C112" s="436" t="s">
        <v>576</v>
      </c>
      <c r="D112" s="464"/>
      <c r="E112" s="464"/>
      <c r="F112" s="424"/>
      <c r="G112" s="424"/>
      <c r="H112" s="424"/>
      <c r="I112" s="465"/>
      <c r="J112" s="466"/>
      <c r="K112" s="467" t="str">
        <f t="shared" si="17"/>
        <v xml:space="preserve"> </v>
      </c>
      <c r="L112" s="467" t="str">
        <f t="shared" si="18"/>
        <v xml:space="preserve"> </v>
      </c>
      <c r="M112" s="467" t="str">
        <f t="shared" si="19"/>
        <v xml:space="preserve"> </v>
      </c>
      <c r="N112" s="565">
        <v>5</v>
      </c>
      <c r="O112" s="446">
        <v>3.5999999999999996</v>
      </c>
      <c r="P112" s="446" t="s">
        <v>505</v>
      </c>
      <c r="Q112" s="543"/>
      <c r="R112" s="412"/>
      <c r="S112" s="412"/>
      <c r="T112" s="413"/>
      <c r="U112" s="414" t="s">
        <v>505</v>
      </c>
      <c r="V112" s="415">
        <v>6</v>
      </c>
      <c r="W112" s="415">
        <v>5</v>
      </c>
      <c r="X112" s="415">
        <v>2</v>
      </c>
      <c r="Y112" s="415">
        <v>3</v>
      </c>
      <c r="Z112" s="415" t="s">
        <v>505</v>
      </c>
      <c r="AA112" s="415">
        <v>7</v>
      </c>
      <c r="AB112" s="415">
        <v>4</v>
      </c>
      <c r="AC112" s="416">
        <v>1</v>
      </c>
      <c r="AD112" s="449"/>
      <c r="AE112" s="445"/>
      <c r="AF112" s="445"/>
      <c r="AG112" s="445"/>
      <c r="AH112" s="445"/>
      <c r="AI112" s="433"/>
      <c r="AJ112" s="422"/>
      <c r="AK112" s="423"/>
      <c r="AL112" s="423" t="s">
        <v>245</v>
      </c>
      <c r="AM112" s="424"/>
      <c r="AN112" s="423" t="s">
        <v>245</v>
      </c>
      <c r="AO112" s="425"/>
      <c r="AP112" s="425"/>
      <c r="AQ112" s="425"/>
      <c r="AR112" s="425"/>
      <c r="AS112" s="425"/>
      <c r="AT112" s="425"/>
      <c r="AU112" s="427"/>
      <c r="AV112" s="428"/>
      <c r="AW112" s="446"/>
      <c r="AX112" s="547"/>
      <c r="AY112" s="547"/>
      <c r="AZ112" s="563">
        <v>2871</v>
      </c>
      <c r="BA112" s="430"/>
      <c r="BB112" s="434"/>
      <c r="BC112" s="448">
        <v>4</v>
      </c>
    </row>
    <row r="113" spans="1:58" ht="21.95" customHeight="1" x14ac:dyDescent="0.25">
      <c r="A113" s="984"/>
      <c r="B113" s="401">
        <v>110</v>
      </c>
      <c r="C113" s="436" t="s">
        <v>577</v>
      </c>
      <c r="D113" s="464"/>
      <c r="E113" s="464"/>
      <c r="F113" s="424"/>
      <c r="G113" s="424"/>
      <c r="H113" s="424"/>
      <c r="I113" s="465"/>
      <c r="J113" s="466"/>
      <c r="K113" s="467" t="str">
        <f t="shared" si="17"/>
        <v xml:space="preserve"> </v>
      </c>
      <c r="L113" s="467" t="str">
        <f t="shared" si="18"/>
        <v xml:space="preserve"> </v>
      </c>
      <c r="M113" s="467" t="str">
        <f t="shared" si="19"/>
        <v xml:space="preserve"> </v>
      </c>
      <c r="N113" s="565">
        <v>2</v>
      </c>
      <c r="O113" s="446">
        <v>2.4</v>
      </c>
      <c r="P113" s="446" t="s">
        <v>505</v>
      </c>
      <c r="Q113" s="543"/>
      <c r="R113" s="412"/>
      <c r="S113" s="412"/>
      <c r="T113" s="413"/>
      <c r="U113" s="414" t="s">
        <v>505</v>
      </c>
      <c r="V113" s="415">
        <v>4</v>
      </c>
      <c r="W113" s="415">
        <v>5</v>
      </c>
      <c r="X113" s="415">
        <v>1</v>
      </c>
      <c r="Y113" s="415" t="s">
        <v>505</v>
      </c>
      <c r="Z113" s="415" t="s">
        <v>505</v>
      </c>
      <c r="AA113" s="415" t="s">
        <v>505</v>
      </c>
      <c r="AB113" s="415">
        <v>3</v>
      </c>
      <c r="AC113" s="416" t="s">
        <v>505</v>
      </c>
      <c r="AD113" s="449"/>
      <c r="AE113" s="445"/>
      <c r="AF113" s="445"/>
      <c r="AG113" s="445"/>
      <c r="AH113" s="445"/>
      <c r="AI113" s="433"/>
      <c r="AJ113" s="422"/>
      <c r="AK113" s="423"/>
      <c r="AL113" s="423" t="s">
        <v>245</v>
      </c>
      <c r="AM113" s="424"/>
      <c r="AN113" s="423" t="s">
        <v>245</v>
      </c>
      <c r="AO113" s="425"/>
      <c r="AP113" s="425"/>
      <c r="AQ113" s="425"/>
      <c r="AR113" s="425"/>
      <c r="AS113" s="425"/>
      <c r="AT113" s="425"/>
      <c r="AU113" s="427"/>
      <c r="AV113" s="428"/>
      <c r="AW113" s="446"/>
      <c r="AX113" s="547"/>
      <c r="AY113" s="547"/>
      <c r="AZ113" s="563">
        <v>806</v>
      </c>
      <c r="BA113" s="430"/>
      <c r="BB113" s="434"/>
      <c r="BC113" s="448">
        <v>2.5</v>
      </c>
    </row>
    <row r="114" spans="1:58" ht="21.95" customHeight="1" x14ac:dyDescent="0.25">
      <c r="A114" s="984"/>
      <c r="B114" s="401">
        <v>111</v>
      </c>
      <c r="C114" s="436" t="s">
        <v>578</v>
      </c>
      <c r="D114" s="464"/>
      <c r="E114" s="464"/>
      <c r="F114" s="424"/>
      <c r="G114" s="424"/>
      <c r="H114" s="424"/>
      <c r="I114" s="465"/>
      <c r="J114" s="466"/>
      <c r="K114" s="467" t="str">
        <f t="shared" si="17"/>
        <v xml:space="preserve"> </v>
      </c>
      <c r="L114" s="467" t="str">
        <f t="shared" si="18"/>
        <v xml:space="preserve"> </v>
      </c>
      <c r="M114" s="467" t="str">
        <f t="shared" si="19"/>
        <v xml:space="preserve"> </v>
      </c>
      <c r="N114" s="565">
        <v>3</v>
      </c>
      <c r="O114" s="446">
        <v>1.5</v>
      </c>
      <c r="P114" s="446" t="s">
        <v>505</v>
      </c>
      <c r="Q114" s="543"/>
      <c r="R114" s="412"/>
      <c r="S114" s="412"/>
      <c r="T114" s="413"/>
      <c r="U114" s="414" t="s">
        <v>505</v>
      </c>
      <c r="V114" s="415">
        <v>5</v>
      </c>
      <c r="W114" s="415" t="s">
        <v>505</v>
      </c>
      <c r="X114" s="415">
        <v>3</v>
      </c>
      <c r="Y114" s="415">
        <v>2</v>
      </c>
      <c r="Z114" s="415">
        <v>1</v>
      </c>
      <c r="AA114" s="415" t="s">
        <v>505</v>
      </c>
      <c r="AB114" s="415">
        <v>4</v>
      </c>
      <c r="AC114" s="416" t="s">
        <v>505</v>
      </c>
      <c r="AD114" s="449"/>
      <c r="AE114" s="445"/>
      <c r="AF114" s="445"/>
      <c r="AG114" s="445"/>
      <c r="AH114" s="445"/>
      <c r="AI114" s="433"/>
      <c r="AJ114" s="422"/>
      <c r="AK114" s="423"/>
      <c r="AL114" s="423" t="s">
        <v>245</v>
      </c>
      <c r="AM114" s="424"/>
      <c r="AN114" s="423" t="s">
        <v>245</v>
      </c>
      <c r="AO114" s="425"/>
      <c r="AP114" s="425"/>
      <c r="AQ114" s="425"/>
      <c r="AR114" s="425"/>
      <c r="AS114" s="425"/>
      <c r="AT114" s="425"/>
      <c r="AU114" s="427"/>
      <c r="AV114" s="428"/>
      <c r="AW114" s="446">
        <v>12.8</v>
      </c>
      <c r="AX114" s="547">
        <v>11</v>
      </c>
      <c r="AY114" s="547">
        <v>3</v>
      </c>
      <c r="AZ114" s="563">
        <v>23198</v>
      </c>
      <c r="BA114" s="430" t="s">
        <v>71</v>
      </c>
      <c r="BB114" s="430" t="s">
        <v>70</v>
      </c>
      <c r="BC114" s="448">
        <v>55</v>
      </c>
    </row>
    <row r="115" spans="1:58" ht="21.95" customHeight="1" x14ac:dyDescent="0.25">
      <c r="A115" s="984"/>
      <c r="B115" s="401">
        <v>112</v>
      </c>
      <c r="C115" s="402" t="s">
        <v>606</v>
      </c>
      <c r="D115" s="464"/>
      <c r="E115" s="464"/>
      <c r="F115" s="424"/>
      <c r="G115" s="424">
        <v>2</v>
      </c>
      <c r="H115" s="424"/>
      <c r="I115" s="465"/>
      <c r="J115" s="466"/>
      <c r="K115" s="467" t="str">
        <f t="shared" si="17"/>
        <v xml:space="preserve"> </v>
      </c>
      <c r="L115" s="408" t="str">
        <f t="shared" si="18"/>
        <v>II</v>
      </c>
      <c r="M115" s="467" t="str">
        <f t="shared" si="19"/>
        <v xml:space="preserve"> </v>
      </c>
      <c r="N115" s="565">
        <v>6</v>
      </c>
      <c r="O115" s="446">
        <v>33</v>
      </c>
      <c r="P115" s="446">
        <v>12.8</v>
      </c>
      <c r="Q115" s="543">
        <v>0.5</v>
      </c>
      <c r="R115" s="412">
        <v>6.4</v>
      </c>
      <c r="S115" s="412"/>
      <c r="T115" s="413"/>
      <c r="U115" s="414">
        <v>11</v>
      </c>
      <c r="V115" s="415">
        <v>6</v>
      </c>
      <c r="W115" s="415">
        <v>7</v>
      </c>
      <c r="X115" s="415">
        <v>3</v>
      </c>
      <c r="Y115" s="415">
        <v>4</v>
      </c>
      <c r="Z115" s="415">
        <v>1</v>
      </c>
      <c r="AA115" s="415">
        <v>10</v>
      </c>
      <c r="AB115" s="415">
        <v>8</v>
      </c>
      <c r="AC115" s="416">
        <v>2</v>
      </c>
      <c r="AD115" s="419" t="s">
        <v>50</v>
      </c>
      <c r="AE115" s="420" t="s">
        <v>50</v>
      </c>
      <c r="AF115" s="419" t="s">
        <v>50</v>
      </c>
      <c r="AG115" s="419" t="s">
        <v>50</v>
      </c>
      <c r="AH115" s="420" t="s">
        <v>50</v>
      </c>
      <c r="AI115" s="673" t="s">
        <v>50</v>
      </c>
      <c r="AJ115" s="422"/>
      <c r="AK115" s="423"/>
      <c r="AL115" s="423" t="s">
        <v>245</v>
      </c>
      <c r="AM115" s="424"/>
      <c r="AN115" s="423" t="s">
        <v>245</v>
      </c>
      <c r="AO115" s="425"/>
      <c r="AP115" s="425"/>
      <c r="AQ115" s="425"/>
      <c r="AR115" s="425"/>
      <c r="AS115" s="425"/>
      <c r="AT115" s="425"/>
      <c r="AU115" s="427"/>
      <c r="AV115" s="428"/>
      <c r="AW115" s="446"/>
      <c r="AX115" s="547"/>
      <c r="AY115" s="547"/>
      <c r="AZ115" s="563">
        <v>17831</v>
      </c>
      <c r="BA115" s="430"/>
      <c r="BB115" s="430"/>
      <c r="BC115" s="448">
        <v>4</v>
      </c>
    </row>
    <row r="116" spans="1:58" ht="21.95" customHeight="1" x14ac:dyDescent="0.25">
      <c r="A116" s="984"/>
      <c r="B116" s="401">
        <v>113</v>
      </c>
      <c r="C116" s="706" t="s">
        <v>823</v>
      </c>
      <c r="D116" s="707"/>
      <c r="E116" s="707"/>
      <c r="F116" s="708"/>
      <c r="G116" s="708"/>
      <c r="H116" s="708"/>
      <c r="I116" s="709"/>
      <c r="J116" s="710"/>
      <c r="K116" s="711" t="str">
        <f t="shared" si="17"/>
        <v xml:space="preserve"> </v>
      </c>
      <c r="L116" s="711" t="str">
        <f t="shared" si="18"/>
        <v xml:space="preserve"> </v>
      </c>
      <c r="M116" s="711" t="str">
        <f t="shared" si="19"/>
        <v xml:space="preserve"> </v>
      </c>
      <c r="N116" s="712"/>
      <c r="O116" s="695"/>
      <c r="P116" s="695" t="s">
        <v>505</v>
      </c>
      <c r="Q116" s="713"/>
      <c r="R116" s="714"/>
      <c r="S116" s="714"/>
      <c r="T116" s="715"/>
      <c r="U116" s="659">
        <v>7</v>
      </c>
      <c r="V116" s="660">
        <v>5</v>
      </c>
      <c r="W116" s="660" t="s">
        <v>505</v>
      </c>
      <c r="X116" s="660">
        <v>4</v>
      </c>
      <c r="Y116" s="660">
        <v>3</v>
      </c>
      <c r="Z116" s="660">
        <v>1</v>
      </c>
      <c r="AA116" s="660" t="s">
        <v>505</v>
      </c>
      <c r="AB116" s="660">
        <v>2</v>
      </c>
      <c r="AC116" s="661" t="s">
        <v>505</v>
      </c>
      <c r="AD116" s="716"/>
      <c r="AE116" s="717"/>
      <c r="AF116" s="718"/>
      <c r="AG116" s="718"/>
      <c r="AH116" s="717"/>
      <c r="AI116" s="719"/>
      <c r="AJ116" s="720"/>
      <c r="AK116" s="721"/>
      <c r="AL116" s="721"/>
      <c r="AM116" s="722"/>
      <c r="AN116" s="721"/>
      <c r="AO116" s="723"/>
      <c r="AP116" s="723"/>
      <c r="AQ116" s="723"/>
      <c r="AR116" s="723"/>
      <c r="AS116" s="723"/>
      <c r="AT116" s="723"/>
      <c r="AU116" s="427"/>
      <c r="AV116" s="428"/>
      <c r="AW116" s="446"/>
      <c r="AX116" s="547"/>
      <c r="AY116" s="547"/>
      <c r="AZ116" s="563">
        <v>2445</v>
      </c>
      <c r="BA116" s="430"/>
      <c r="BB116" s="430"/>
      <c r="BC116" s="448">
        <v>8</v>
      </c>
    </row>
    <row r="117" spans="1:58" ht="21.95" customHeight="1" x14ac:dyDescent="0.25">
      <c r="A117" s="984"/>
      <c r="B117" s="724">
        <v>114</v>
      </c>
      <c r="C117" s="436" t="s">
        <v>579</v>
      </c>
      <c r="D117" s="464"/>
      <c r="E117" s="464"/>
      <c r="F117" s="424"/>
      <c r="G117" s="424"/>
      <c r="H117" s="424"/>
      <c r="I117" s="465"/>
      <c r="J117" s="466"/>
      <c r="K117" s="467" t="str">
        <f>IF(SUMIF(E117:J117,1),"I"," ")</f>
        <v xml:space="preserve"> </v>
      </c>
      <c r="L117" s="467" t="str">
        <f>IF(K117&lt;&gt;"I",IF(SUMIF(E117:J117,2),"II"," ")," ")</f>
        <v xml:space="preserve"> </v>
      </c>
      <c r="M117" s="467" t="str">
        <f>IF(OR(K117="I",L117="II")," ",IF(SUMIF(E117:J117,3),"III"," "))</f>
        <v xml:space="preserve"> </v>
      </c>
      <c r="N117" s="684">
        <v>1</v>
      </c>
      <c r="O117" s="446">
        <v>2.4</v>
      </c>
      <c r="P117" s="446" t="s">
        <v>505</v>
      </c>
      <c r="Q117" s="543"/>
      <c r="R117" s="412"/>
      <c r="S117" s="412"/>
      <c r="T117" s="413"/>
      <c r="U117" s="414" t="s">
        <v>505</v>
      </c>
      <c r="V117" s="415">
        <v>2</v>
      </c>
      <c r="W117" s="415" t="s">
        <v>505</v>
      </c>
      <c r="X117" s="415">
        <v>1</v>
      </c>
      <c r="Y117" s="415" t="s">
        <v>505</v>
      </c>
      <c r="Z117" s="415" t="s">
        <v>505</v>
      </c>
      <c r="AA117" s="415" t="s">
        <v>505</v>
      </c>
      <c r="AB117" s="415">
        <v>3</v>
      </c>
      <c r="AC117" s="416" t="s">
        <v>505</v>
      </c>
      <c r="AD117" s="449"/>
      <c r="AE117" s="445"/>
      <c r="AF117" s="419"/>
      <c r="AG117" s="419"/>
      <c r="AH117" s="419"/>
      <c r="AI117" s="421"/>
      <c r="AJ117" s="422"/>
      <c r="AK117" s="423"/>
      <c r="AL117" s="423" t="s">
        <v>245</v>
      </c>
      <c r="AM117" s="424"/>
      <c r="AN117" s="423" t="s">
        <v>245</v>
      </c>
      <c r="AO117" s="425"/>
      <c r="AP117" s="425"/>
      <c r="AQ117" s="425"/>
      <c r="AR117" s="425"/>
      <c r="AS117" s="425"/>
      <c r="AT117" s="425"/>
      <c r="AU117" s="427"/>
      <c r="AV117" s="428"/>
      <c r="AW117" s="446"/>
      <c r="AX117" s="547"/>
      <c r="AY117" s="547"/>
      <c r="AZ117" s="563"/>
      <c r="BA117" s="430"/>
      <c r="BB117" s="430"/>
      <c r="BC117" s="448"/>
    </row>
    <row r="118" spans="1:58" ht="21.95" customHeight="1" thickBot="1" x14ac:dyDescent="0.3">
      <c r="A118" s="994"/>
      <c r="B118" s="401">
        <v>115</v>
      </c>
      <c r="C118" s="725" t="s">
        <v>580</v>
      </c>
      <c r="D118" s="464"/>
      <c r="E118" s="464"/>
      <c r="F118" s="424"/>
      <c r="G118" s="424"/>
      <c r="H118" s="424"/>
      <c r="I118" s="465"/>
      <c r="J118" s="466"/>
      <c r="K118" s="467" t="str">
        <f>IF(SUMIF(E118:J118,1),"I"," ")</f>
        <v xml:space="preserve"> </v>
      </c>
      <c r="L118" s="467" t="str">
        <f>IF(K118&lt;&gt;"I",IF(SUMIF(E118:J118,2),"II"," ")," ")</f>
        <v xml:space="preserve"> </v>
      </c>
      <c r="M118" s="467" t="str">
        <f>IF(OR(K118="I",L118="II")," ",IF(SUMIF(E118:J118,3),"III"," "))</f>
        <v xml:space="preserve"> </v>
      </c>
      <c r="N118" s="684">
        <v>1</v>
      </c>
      <c r="O118" s="446">
        <v>4.8</v>
      </c>
      <c r="P118" s="446" t="s">
        <v>505</v>
      </c>
      <c r="Q118" s="543"/>
      <c r="R118" s="412"/>
      <c r="S118" s="412"/>
      <c r="T118" s="413"/>
      <c r="U118" s="414">
        <v>10</v>
      </c>
      <c r="V118" s="415">
        <v>5</v>
      </c>
      <c r="W118" s="415">
        <v>6</v>
      </c>
      <c r="X118" s="415">
        <v>3</v>
      </c>
      <c r="Y118" s="415">
        <v>2</v>
      </c>
      <c r="Z118" s="415">
        <v>1</v>
      </c>
      <c r="AA118" s="415">
        <v>8</v>
      </c>
      <c r="AB118" s="415">
        <v>7</v>
      </c>
      <c r="AC118" s="416">
        <v>4</v>
      </c>
      <c r="AD118" s="449"/>
      <c r="AE118" s="445"/>
      <c r="AF118" s="419"/>
      <c r="AG118" s="419"/>
      <c r="AH118" s="419"/>
      <c r="AI118" s="421"/>
      <c r="AJ118" s="422"/>
      <c r="AK118" s="423"/>
      <c r="AL118" s="423" t="s">
        <v>245</v>
      </c>
      <c r="AM118" s="424"/>
      <c r="AN118" s="423" t="s">
        <v>245</v>
      </c>
      <c r="AO118" s="425"/>
      <c r="AP118" s="425"/>
      <c r="AQ118" s="425"/>
      <c r="AR118" s="425"/>
      <c r="AS118" s="425"/>
      <c r="AT118" s="425"/>
      <c r="AU118" s="427"/>
      <c r="AV118" s="428"/>
      <c r="AW118" s="446"/>
      <c r="AX118" s="547"/>
      <c r="AY118" s="547"/>
      <c r="AZ118" s="563"/>
      <c r="BA118" s="430"/>
      <c r="BB118" s="430"/>
      <c r="BC118" s="448"/>
    </row>
    <row r="119" spans="1:58" ht="21.95" customHeight="1" x14ac:dyDescent="0.25">
      <c r="A119" s="983" t="s">
        <v>354</v>
      </c>
      <c r="B119" s="371">
        <v>116</v>
      </c>
      <c r="C119" s="372" t="s">
        <v>830</v>
      </c>
      <c r="D119" s="726"/>
      <c r="E119" s="726">
        <v>1</v>
      </c>
      <c r="F119" s="393"/>
      <c r="G119" s="393"/>
      <c r="H119" s="393"/>
      <c r="I119" s="727"/>
      <c r="J119" s="728">
        <v>1</v>
      </c>
      <c r="K119" s="377" t="str">
        <f t="shared" si="17"/>
        <v>I</v>
      </c>
      <c r="L119" s="729" t="str">
        <f t="shared" si="18"/>
        <v xml:space="preserve"> </v>
      </c>
      <c r="M119" s="729" t="str">
        <f t="shared" si="19"/>
        <v xml:space="preserve"> </v>
      </c>
      <c r="N119" s="730">
        <v>0</v>
      </c>
      <c r="O119" s="529">
        <v>22.2</v>
      </c>
      <c r="P119" s="529">
        <v>22.2</v>
      </c>
      <c r="Q119" s="530">
        <v>0.75</v>
      </c>
      <c r="R119" s="382">
        <v>16.649999999999999</v>
      </c>
      <c r="S119" s="382"/>
      <c r="T119" s="383" t="s">
        <v>245</v>
      </c>
      <c r="U119" s="438">
        <v>1</v>
      </c>
      <c r="V119" s="439">
        <v>9</v>
      </c>
      <c r="W119" s="439">
        <v>10</v>
      </c>
      <c r="X119" s="439">
        <v>4</v>
      </c>
      <c r="Y119" s="439">
        <v>3</v>
      </c>
      <c r="Z119" s="439" t="s">
        <v>505</v>
      </c>
      <c r="AA119" s="439">
        <v>5</v>
      </c>
      <c r="AB119" s="439">
        <v>8</v>
      </c>
      <c r="AC119" s="440">
        <v>2</v>
      </c>
      <c r="AD119" s="731" t="s">
        <v>50</v>
      </c>
      <c r="AE119" s="388" t="s">
        <v>50</v>
      </c>
      <c r="AF119" s="731" t="s">
        <v>50</v>
      </c>
      <c r="AG119" s="731" t="s">
        <v>50</v>
      </c>
      <c r="AH119" s="389"/>
      <c r="AI119" s="390"/>
      <c r="AJ119" s="391" t="s">
        <v>245</v>
      </c>
      <c r="AK119" s="392" t="s">
        <v>245</v>
      </c>
      <c r="AL119" s="392" t="s">
        <v>245</v>
      </c>
      <c r="AM119" s="393"/>
      <c r="AN119" s="392" t="s">
        <v>245</v>
      </c>
      <c r="AO119" s="394"/>
      <c r="AP119" s="394"/>
      <c r="AQ119" s="394"/>
      <c r="AR119" s="394"/>
      <c r="AS119" s="394"/>
      <c r="AT119" s="394" t="s">
        <v>350</v>
      </c>
      <c r="AU119" s="427"/>
      <c r="AV119" s="428"/>
      <c r="AW119" s="446"/>
      <c r="AX119" s="547"/>
      <c r="AY119" s="547"/>
      <c r="AZ119" s="563">
        <v>1980</v>
      </c>
      <c r="BA119" s="430"/>
      <c r="BB119" s="430"/>
      <c r="BC119" s="448">
        <v>6</v>
      </c>
    </row>
    <row r="120" spans="1:58" ht="21.95" customHeight="1" x14ac:dyDescent="0.25">
      <c r="A120" s="984"/>
      <c r="B120" s="401">
        <v>117</v>
      </c>
      <c r="C120" s="402" t="s">
        <v>831</v>
      </c>
      <c r="D120" s="464"/>
      <c r="E120" s="464"/>
      <c r="F120" s="424"/>
      <c r="G120" s="424"/>
      <c r="H120" s="424"/>
      <c r="I120" s="465"/>
      <c r="J120" s="466"/>
      <c r="K120" s="467" t="str">
        <f t="shared" si="17"/>
        <v xml:space="preserve"> </v>
      </c>
      <c r="L120" s="467" t="str">
        <f t="shared" si="18"/>
        <v xml:space="preserve"> </v>
      </c>
      <c r="M120" s="467" t="str">
        <f t="shared" si="19"/>
        <v xml:space="preserve"> </v>
      </c>
      <c r="N120" s="565">
        <v>1</v>
      </c>
      <c r="O120" s="446">
        <v>34.799999999999997</v>
      </c>
      <c r="P120" s="446" t="s">
        <v>505</v>
      </c>
      <c r="Q120" s="543"/>
      <c r="R120" s="412"/>
      <c r="S120" s="412"/>
      <c r="T120" s="413"/>
      <c r="U120" s="414" t="s">
        <v>505</v>
      </c>
      <c r="V120" s="415" t="s">
        <v>505</v>
      </c>
      <c r="W120" s="415" t="s">
        <v>505</v>
      </c>
      <c r="X120" s="415" t="s">
        <v>505</v>
      </c>
      <c r="Y120" s="415">
        <v>1</v>
      </c>
      <c r="Z120" s="415">
        <v>2</v>
      </c>
      <c r="AA120" s="415" t="s">
        <v>505</v>
      </c>
      <c r="AB120" s="415" t="s">
        <v>505</v>
      </c>
      <c r="AC120" s="416" t="s">
        <v>505</v>
      </c>
      <c r="AD120" s="419" t="s">
        <v>50</v>
      </c>
      <c r="AE120" s="418" t="s">
        <v>50</v>
      </c>
      <c r="AF120" s="419" t="s">
        <v>50</v>
      </c>
      <c r="AG120" s="419" t="s">
        <v>50</v>
      </c>
      <c r="AH120" s="419"/>
      <c r="AI120" s="421"/>
      <c r="AJ120" s="422" t="s">
        <v>245</v>
      </c>
      <c r="AK120" s="423"/>
      <c r="AL120" s="423" t="s">
        <v>245</v>
      </c>
      <c r="AM120" s="424"/>
      <c r="AN120" s="423" t="s">
        <v>245</v>
      </c>
      <c r="AO120" s="425"/>
      <c r="AP120" s="424" t="s">
        <v>245</v>
      </c>
      <c r="AQ120" s="424" t="s">
        <v>245</v>
      </c>
      <c r="AR120" s="425"/>
      <c r="AS120" s="425"/>
      <c r="AT120" s="425"/>
      <c r="AU120" s="427"/>
      <c r="AV120" s="428"/>
      <c r="AW120" s="446"/>
      <c r="AX120" s="547"/>
      <c r="AY120" s="547"/>
      <c r="AZ120" s="563">
        <v>1274</v>
      </c>
      <c r="BA120" s="430"/>
      <c r="BB120" s="430"/>
      <c r="BC120" s="448">
        <v>6</v>
      </c>
    </row>
    <row r="121" spans="1:58" ht="21.95" customHeight="1" thickBot="1" x14ac:dyDescent="0.3">
      <c r="A121" s="984"/>
      <c r="B121" s="401">
        <v>118</v>
      </c>
      <c r="C121" s="402" t="s">
        <v>607</v>
      </c>
      <c r="D121" s="464"/>
      <c r="E121" s="464"/>
      <c r="F121" s="424"/>
      <c r="G121" s="424">
        <v>2</v>
      </c>
      <c r="H121" s="424"/>
      <c r="I121" s="465"/>
      <c r="J121" s="466"/>
      <c r="K121" s="467" t="str">
        <f t="shared" si="17"/>
        <v xml:space="preserve"> </v>
      </c>
      <c r="L121" s="408" t="str">
        <f t="shared" si="18"/>
        <v>II</v>
      </c>
      <c r="M121" s="467" t="str">
        <f t="shared" si="19"/>
        <v xml:space="preserve"> </v>
      </c>
      <c r="N121" s="565">
        <v>15</v>
      </c>
      <c r="O121" s="446">
        <v>62.4</v>
      </c>
      <c r="P121" s="446">
        <v>16.399999999999999</v>
      </c>
      <c r="Q121" s="543">
        <v>0.5</v>
      </c>
      <c r="R121" s="412">
        <v>8.1999999999999993</v>
      </c>
      <c r="S121" s="412"/>
      <c r="T121" s="413"/>
      <c r="U121" s="414">
        <v>11</v>
      </c>
      <c r="V121" s="415">
        <v>7</v>
      </c>
      <c r="W121" s="415">
        <v>8</v>
      </c>
      <c r="X121" s="415">
        <v>1</v>
      </c>
      <c r="Y121" s="415">
        <v>3</v>
      </c>
      <c r="Z121" s="415">
        <v>2</v>
      </c>
      <c r="AA121" s="415">
        <v>9</v>
      </c>
      <c r="AB121" s="415">
        <v>4</v>
      </c>
      <c r="AC121" s="416">
        <v>5</v>
      </c>
      <c r="AD121" s="419" t="s">
        <v>50</v>
      </c>
      <c r="AE121" s="732" t="s">
        <v>50</v>
      </c>
      <c r="AF121" s="732" t="s">
        <v>50</v>
      </c>
      <c r="AG121" s="732" t="s">
        <v>50</v>
      </c>
      <c r="AH121" s="732" t="s">
        <v>50</v>
      </c>
      <c r="AI121" s="421"/>
      <c r="AJ121" s="422"/>
      <c r="AK121" s="423"/>
      <c r="AL121" s="423" t="s">
        <v>245</v>
      </c>
      <c r="AM121" s="424"/>
      <c r="AN121" s="423"/>
      <c r="AO121" s="425"/>
      <c r="AP121" s="424"/>
      <c r="AQ121" s="424" t="s">
        <v>245</v>
      </c>
      <c r="AR121" s="425"/>
      <c r="AS121" s="425"/>
      <c r="AT121" s="425"/>
      <c r="AU121" s="427"/>
      <c r="AV121" s="593">
        <f>SUM(R100:R123)</f>
        <v>49.099999999999994</v>
      </c>
      <c r="AW121" s="695"/>
      <c r="AX121" s="594"/>
      <c r="AY121" s="594"/>
      <c r="AZ121" s="595">
        <v>2990</v>
      </c>
      <c r="BA121" s="596"/>
      <c r="BB121" s="596"/>
      <c r="BC121" s="697">
        <v>11</v>
      </c>
    </row>
    <row r="122" spans="1:58" ht="21.95" customHeight="1" x14ac:dyDescent="0.25">
      <c r="A122" s="984"/>
      <c r="B122" s="401">
        <v>119</v>
      </c>
      <c r="C122" s="733" t="s">
        <v>546</v>
      </c>
      <c r="D122" s="464"/>
      <c r="E122" s="464"/>
      <c r="F122" s="424"/>
      <c r="G122" s="424"/>
      <c r="H122" s="424">
        <v>3</v>
      </c>
      <c r="I122" s="465"/>
      <c r="J122" s="466"/>
      <c r="K122" s="467" t="str">
        <f t="shared" si="17"/>
        <v xml:space="preserve"> </v>
      </c>
      <c r="L122" s="467" t="str">
        <f t="shared" si="18"/>
        <v xml:space="preserve"> </v>
      </c>
      <c r="M122" s="408" t="str">
        <f t="shared" si="19"/>
        <v>III</v>
      </c>
      <c r="N122" s="565">
        <v>22</v>
      </c>
      <c r="O122" s="446">
        <v>20.399999999999999</v>
      </c>
      <c r="P122" s="446">
        <v>14</v>
      </c>
      <c r="Q122" s="543">
        <v>0.5</v>
      </c>
      <c r="R122" s="412">
        <v>7</v>
      </c>
      <c r="S122" s="412"/>
      <c r="T122" s="413"/>
      <c r="U122" s="414">
        <v>11</v>
      </c>
      <c r="V122" s="415">
        <v>5</v>
      </c>
      <c r="W122" s="415">
        <v>9</v>
      </c>
      <c r="X122" s="415">
        <v>6</v>
      </c>
      <c r="Y122" s="415">
        <v>2</v>
      </c>
      <c r="Z122" s="415">
        <v>1</v>
      </c>
      <c r="AA122" s="415">
        <v>10</v>
      </c>
      <c r="AB122" s="415">
        <v>4</v>
      </c>
      <c r="AC122" s="416">
        <v>7</v>
      </c>
      <c r="AD122" s="419" t="s">
        <v>50</v>
      </c>
      <c r="AE122" s="732" t="s">
        <v>50</v>
      </c>
      <c r="AF122" s="732" t="s">
        <v>50</v>
      </c>
      <c r="AG122" s="732" t="s">
        <v>50</v>
      </c>
      <c r="AH122" s="732" t="s">
        <v>50</v>
      </c>
      <c r="AI122" s="421"/>
      <c r="AJ122" s="422"/>
      <c r="AK122" s="423"/>
      <c r="AL122" s="423" t="s">
        <v>245</v>
      </c>
      <c r="AM122" s="424"/>
      <c r="AN122" s="423" t="s">
        <v>245</v>
      </c>
      <c r="AO122" s="425"/>
      <c r="AP122" s="424"/>
      <c r="AQ122" s="424"/>
      <c r="AR122" s="425"/>
      <c r="AS122" s="425"/>
      <c r="AT122" s="425"/>
      <c r="AU122" s="396"/>
      <c r="AV122" s="397" t="s">
        <v>312</v>
      </c>
      <c r="AW122" s="529">
        <v>22.2</v>
      </c>
      <c r="AX122" s="394">
        <v>22</v>
      </c>
      <c r="AY122" s="380">
        <v>0</v>
      </c>
      <c r="AZ122" s="734">
        <v>10903</v>
      </c>
      <c r="BA122" s="397" t="s">
        <v>73</v>
      </c>
      <c r="BB122" s="399" t="s">
        <v>69</v>
      </c>
      <c r="BC122" s="735">
        <v>37</v>
      </c>
    </row>
    <row r="123" spans="1:58" ht="21.95" customHeight="1" x14ac:dyDescent="0.25">
      <c r="A123" s="984"/>
      <c r="B123" s="401">
        <v>120</v>
      </c>
      <c r="C123" s="436" t="s">
        <v>584</v>
      </c>
      <c r="D123" s="736"/>
      <c r="E123" s="464"/>
      <c r="F123" s="424"/>
      <c r="G123" s="424"/>
      <c r="H123" s="424"/>
      <c r="I123" s="465"/>
      <c r="J123" s="466"/>
      <c r="K123" s="467" t="str">
        <f t="shared" si="17"/>
        <v xml:space="preserve"> </v>
      </c>
      <c r="L123" s="467" t="str">
        <f t="shared" si="18"/>
        <v xml:space="preserve"> </v>
      </c>
      <c r="M123" s="467" t="str">
        <f t="shared" si="19"/>
        <v xml:space="preserve"> </v>
      </c>
      <c r="N123" s="565">
        <v>12</v>
      </c>
      <c r="O123" s="446">
        <v>3.5999999999999996</v>
      </c>
      <c r="P123" s="446" t="s">
        <v>505</v>
      </c>
      <c r="Q123" s="543"/>
      <c r="R123" s="412"/>
      <c r="S123" s="412"/>
      <c r="T123" s="413"/>
      <c r="U123" s="414">
        <v>7</v>
      </c>
      <c r="V123" s="415">
        <v>3</v>
      </c>
      <c r="W123" s="415">
        <v>5</v>
      </c>
      <c r="X123" s="415">
        <v>2</v>
      </c>
      <c r="Y123" s="415" t="s">
        <v>505</v>
      </c>
      <c r="Z123" s="415">
        <v>1</v>
      </c>
      <c r="AA123" s="415">
        <v>6</v>
      </c>
      <c r="AB123" s="415">
        <v>4</v>
      </c>
      <c r="AC123" s="416" t="s">
        <v>505</v>
      </c>
      <c r="AD123" s="449"/>
      <c r="AE123" s="445"/>
      <c r="AF123" s="445"/>
      <c r="AG123" s="445"/>
      <c r="AH123" s="445"/>
      <c r="AI123" s="421"/>
      <c r="AJ123" s="422"/>
      <c r="AK123" s="423"/>
      <c r="AL123" s="423" t="s">
        <v>245</v>
      </c>
      <c r="AM123" s="424"/>
      <c r="AN123" s="423" t="s">
        <v>245</v>
      </c>
      <c r="AO123" s="425"/>
      <c r="AP123" s="424"/>
      <c r="AQ123" s="424"/>
      <c r="AR123" s="425"/>
      <c r="AS123" s="425"/>
      <c r="AT123" s="425"/>
      <c r="AU123" s="427"/>
      <c r="AV123" s="428" t="s">
        <v>217</v>
      </c>
      <c r="AW123" s="446">
        <v>12</v>
      </c>
      <c r="AX123" s="446">
        <v>5</v>
      </c>
      <c r="AY123" s="444">
        <v>16</v>
      </c>
      <c r="AZ123" s="416">
        <v>39191</v>
      </c>
      <c r="BA123" s="428" t="s">
        <v>71</v>
      </c>
      <c r="BB123" s="430" t="s">
        <v>69</v>
      </c>
      <c r="BC123" s="448">
        <v>58</v>
      </c>
    </row>
    <row r="124" spans="1:58" ht="21.95" customHeight="1" x14ac:dyDescent="0.25">
      <c r="A124" s="984"/>
      <c r="B124" s="401">
        <v>121</v>
      </c>
      <c r="C124" s="436" t="s">
        <v>585</v>
      </c>
      <c r="D124" s="600"/>
      <c r="E124" s="600"/>
      <c r="F124" s="601"/>
      <c r="G124" s="601"/>
      <c r="H124" s="601"/>
      <c r="I124" s="676"/>
      <c r="J124" s="677"/>
      <c r="K124" s="407" t="str">
        <f t="shared" si="17"/>
        <v xml:space="preserve"> </v>
      </c>
      <c r="L124" s="407" t="str">
        <f t="shared" si="18"/>
        <v xml:space="preserve"> </v>
      </c>
      <c r="M124" s="407" t="str">
        <f t="shared" si="19"/>
        <v xml:space="preserve"> </v>
      </c>
      <c r="N124" s="737">
        <v>7</v>
      </c>
      <c r="O124" s="535">
        <v>16.8</v>
      </c>
      <c r="P124" s="535" t="s">
        <v>505</v>
      </c>
      <c r="Q124" s="652"/>
      <c r="R124" s="653"/>
      <c r="S124" s="653"/>
      <c r="T124" s="681"/>
      <c r="U124" s="438">
        <v>9</v>
      </c>
      <c r="V124" s="439">
        <v>3</v>
      </c>
      <c r="W124" s="439">
        <v>5</v>
      </c>
      <c r="X124" s="439">
        <v>2</v>
      </c>
      <c r="Y124" s="439" t="s">
        <v>505</v>
      </c>
      <c r="Z124" s="439">
        <v>1</v>
      </c>
      <c r="AA124" s="439">
        <v>7</v>
      </c>
      <c r="AB124" s="439">
        <v>4</v>
      </c>
      <c r="AC124" s="440" t="s">
        <v>505</v>
      </c>
      <c r="AD124" s="738"/>
      <c r="AE124" s="739"/>
      <c r="AF124" s="740"/>
      <c r="AG124" s="740"/>
      <c r="AH124" s="741"/>
      <c r="AI124" s="654"/>
      <c r="AJ124" s="613"/>
      <c r="AK124" s="614"/>
      <c r="AL124" s="614" t="s">
        <v>245</v>
      </c>
      <c r="AM124" s="615"/>
      <c r="AN124" s="614"/>
      <c r="AO124" s="536"/>
      <c r="AP124" s="615"/>
      <c r="AQ124" s="615"/>
      <c r="AR124" s="536"/>
      <c r="AS124" s="536"/>
      <c r="AT124" s="682"/>
      <c r="AU124" s="427"/>
      <c r="AV124" s="428" t="s">
        <v>314</v>
      </c>
      <c r="AW124" s="446">
        <v>16.399999999999999</v>
      </c>
      <c r="AX124" s="446">
        <v>20</v>
      </c>
      <c r="AY124" s="444">
        <v>6</v>
      </c>
      <c r="AZ124" s="416">
        <v>37314</v>
      </c>
      <c r="BA124" s="428" t="s">
        <v>71</v>
      </c>
      <c r="BB124" s="430" t="s">
        <v>70</v>
      </c>
      <c r="BC124" s="448">
        <v>104</v>
      </c>
    </row>
    <row r="125" spans="1:58" s="574" customFormat="1" ht="21.95" customHeight="1" x14ac:dyDescent="0.25">
      <c r="A125" s="984"/>
      <c r="B125" s="401">
        <v>122</v>
      </c>
      <c r="C125" s="742" t="s">
        <v>586</v>
      </c>
      <c r="D125" s="403"/>
      <c r="E125" s="685"/>
      <c r="F125" s="404"/>
      <c r="G125" s="404"/>
      <c r="H125" s="404"/>
      <c r="I125" s="405"/>
      <c r="J125" s="406"/>
      <c r="K125" s="408" t="str">
        <f t="shared" si="17"/>
        <v xml:space="preserve"> </v>
      </c>
      <c r="L125" s="408" t="str">
        <f t="shared" si="18"/>
        <v xml:space="preserve"> </v>
      </c>
      <c r="M125" s="408" t="str">
        <f t="shared" si="19"/>
        <v xml:space="preserve"> </v>
      </c>
      <c r="N125" s="684">
        <v>8</v>
      </c>
      <c r="O125" s="446">
        <v>14.399999999999999</v>
      </c>
      <c r="P125" s="446" t="s">
        <v>505</v>
      </c>
      <c r="Q125" s="543"/>
      <c r="R125" s="412"/>
      <c r="S125" s="412"/>
      <c r="T125" s="413"/>
      <c r="U125" s="414">
        <v>6</v>
      </c>
      <c r="V125" s="415">
        <v>4</v>
      </c>
      <c r="W125" s="415">
        <v>5</v>
      </c>
      <c r="X125" s="415" t="s">
        <v>505</v>
      </c>
      <c r="Y125" s="415">
        <v>2</v>
      </c>
      <c r="Z125" s="415">
        <v>1</v>
      </c>
      <c r="AA125" s="415" t="s">
        <v>505</v>
      </c>
      <c r="AB125" s="415">
        <v>3</v>
      </c>
      <c r="AC125" s="416" t="s">
        <v>505</v>
      </c>
      <c r="AD125" s="449"/>
      <c r="AE125" s="418"/>
      <c r="AF125" s="419"/>
      <c r="AG125" s="419"/>
      <c r="AH125" s="419"/>
      <c r="AI125" s="421"/>
      <c r="AJ125" s="422"/>
      <c r="AK125" s="423"/>
      <c r="AL125" s="423" t="s">
        <v>245</v>
      </c>
      <c r="AM125" s="424"/>
      <c r="AN125" s="423" t="s">
        <v>245</v>
      </c>
      <c r="AO125" s="425"/>
      <c r="AP125" s="426"/>
      <c r="AQ125" s="426"/>
      <c r="AR125" s="425"/>
      <c r="AS125" s="425"/>
      <c r="AT125" s="425"/>
      <c r="AU125" s="566"/>
      <c r="AV125" s="567" t="s">
        <v>313</v>
      </c>
      <c r="AW125" s="743">
        <v>14</v>
      </c>
      <c r="AX125" s="744"/>
      <c r="AY125" s="745"/>
      <c r="AZ125" s="746">
        <v>30634</v>
      </c>
      <c r="BA125" s="567"/>
      <c r="BB125" s="571"/>
      <c r="BC125" s="747">
        <v>34</v>
      </c>
      <c r="BF125" s="370"/>
    </row>
    <row r="126" spans="1:58" ht="21.95" customHeight="1" x14ac:dyDescent="0.25">
      <c r="A126" s="984"/>
      <c r="B126" s="401">
        <v>123</v>
      </c>
      <c r="C126" s="402" t="s">
        <v>784</v>
      </c>
      <c r="D126" s="403"/>
      <c r="E126" s="403">
        <v>1</v>
      </c>
      <c r="F126" s="404">
        <v>2</v>
      </c>
      <c r="G126" s="404"/>
      <c r="H126" s="404"/>
      <c r="I126" s="405"/>
      <c r="J126" s="406">
        <v>1</v>
      </c>
      <c r="K126" s="408" t="str">
        <f t="shared" si="17"/>
        <v>I</v>
      </c>
      <c r="L126" s="408" t="str">
        <f t="shared" si="18"/>
        <v xml:space="preserve"> </v>
      </c>
      <c r="M126" s="408" t="str">
        <f t="shared" si="19"/>
        <v xml:space="preserve"> </v>
      </c>
      <c r="N126" s="684">
        <v>0</v>
      </c>
      <c r="O126" s="446">
        <v>11.4</v>
      </c>
      <c r="P126" s="446">
        <v>10.5</v>
      </c>
      <c r="Q126" s="543">
        <v>0.75</v>
      </c>
      <c r="R126" s="412">
        <v>7.875</v>
      </c>
      <c r="S126" s="412"/>
      <c r="T126" s="413" t="s">
        <v>245</v>
      </c>
      <c r="U126" s="414">
        <v>3</v>
      </c>
      <c r="V126" s="415">
        <v>8</v>
      </c>
      <c r="W126" s="415">
        <v>9</v>
      </c>
      <c r="X126" s="415">
        <v>2</v>
      </c>
      <c r="Y126" s="415">
        <v>4</v>
      </c>
      <c r="Z126" s="415" t="s">
        <v>505</v>
      </c>
      <c r="AA126" s="415">
        <v>7</v>
      </c>
      <c r="AB126" s="415">
        <v>5</v>
      </c>
      <c r="AC126" s="416">
        <v>1</v>
      </c>
      <c r="AD126" s="419" t="s">
        <v>50</v>
      </c>
      <c r="AE126" s="418" t="s">
        <v>50</v>
      </c>
      <c r="AF126" s="732" t="s">
        <v>50</v>
      </c>
      <c r="AG126" s="732" t="s">
        <v>50</v>
      </c>
      <c r="AH126" s="732"/>
      <c r="AI126" s="421"/>
      <c r="AJ126" s="422" t="s">
        <v>245</v>
      </c>
      <c r="AK126" s="423" t="s">
        <v>245</v>
      </c>
      <c r="AL126" s="423" t="s">
        <v>245</v>
      </c>
      <c r="AM126" s="424"/>
      <c r="AN126" s="423" t="s">
        <v>245</v>
      </c>
      <c r="AO126" s="425"/>
      <c r="AP126" s="424" t="s">
        <v>245</v>
      </c>
      <c r="AQ126" s="426"/>
      <c r="AR126" s="425"/>
      <c r="AS126" s="425"/>
      <c r="AT126" s="425" t="s">
        <v>350</v>
      </c>
      <c r="AU126" s="427"/>
      <c r="AV126" s="428"/>
      <c r="AW126" s="446"/>
      <c r="AX126" s="446"/>
      <c r="AY126" s="444"/>
      <c r="AZ126" s="416">
        <v>3359</v>
      </c>
      <c r="BA126" s="428"/>
      <c r="BB126" s="430"/>
      <c r="BC126" s="448">
        <v>6</v>
      </c>
    </row>
    <row r="127" spans="1:58" ht="21.95" customHeight="1" x14ac:dyDescent="0.25">
      <c r="A127" s="984"/>
      <c r="B127" s="401">
        <v>124</v>
      </c>
      <c r="C127" s="402" t="s">
        <v>810</v>
      </c>
      <c r="D127" s="576"/>
      <c r="E127" s="576">
        <v>1</v>
      </c>
      <c r="F127" s="577">
        <v>2</v>
      </c>
      <c r="G127" s="577"/>
      <c r="H127" s="577"/>
      <c r="I127" s="578"/>
      <c r="J127" s="748">
        <v>1</v>
      </c>
      <c r="K127" s="408" t="str">
        <f t="shared" si="17"/>
        <v>I</v>
      </c>
      <c r="L127" s="408" t="str">
        <f t="shared" si="18"/>
        <v xml:space="preserve"> </v>
      </c>
      <c r="M127" s="408" t="str">
        <f t="shared" si="19"/>
        <v xml:space="preserve"> </v>
      </c>
      <c r="N127" s="749">
        <v>0</v>
      </c>
      <c r="O127" s="744">
        <v>28.2</v>
      </c>
      <c r="P127" s="744">
        <v>22</v>
      </c>
      <c r="Q127" s="543">
        <v>0.75</v>
      </c>
      <c r="R127" s="582">
        <v>16.5</v>
      </c>
      <c r="S127" s="582"/>
      <c r="T127" s="750" t="s">
        <v>245</v>
      </c>
      <c r="U127" s="414" t="s">
        <v>505</v>
      </c>
      <c r="V127" s="415">
        <v>4</v>
      </c>
      <c r="W127" s="415">
        <v>5</v>
      </c>
      <c r="X127" s="415">
        <v>1</v>
      </c>
      <c r="Y127" s="415">
        <v>3</v>
      </c>
      <c r="Z127" s="415" t="s">
        <v>505</v>
      </c>
      <c r="AA127" s="415">
        <v>7</v>
      </c>
      <c r="AB127" s="415">
        <v>6</v>
      </c>
      <c r="AC127" s="416">
        <v>2</v>
      </c>
      <c r="AD127" s="732" t="s">
        <v>50</v>
      </c>
      <c r="AE127" s="418" t="s">
        <v>50</v>
      </c>
      <c r="AF127" s="732" t="s">
        <v>50</v>
      </c>
      <c r="AG127" s="732" t="s">
        <v>50</v>
      </c>
      <c r="AH127" s="732"/>
      <c r="AI127" s="751"/>
      <c r="AJ127" s="422" t="s">
        <v>245</v>
      </c>
      <c r="AK127" s="423" t="s">
        <v>245</v>
      </c>
      <c r="AL127" s="423" t="s">
        <v>245</v>
      </c>
      <c r="AM127" s="426"/>
      <c r="AN127" s="423" t="s">
        <v>245</v>
      </c>
      <c r="AO127" s="585"/>
      <c r="AP127" s="426" t="s">
        <v>245</v>
      </c>
      <c r="AQ127" s="426"/>
      <c r="AR127" s="585"/>
      <c r="AS127" s="585"/>
      <c r="AT127" s="585"/>
      <c r="AU127" s="427"/>
      <c r="AV127" s="428"/>
      <c r="AW127" s="446"/>
      <c r="AX127" s="446"/>
      <c r="AY127" s="444"/>
      <c r="AZ127" s="416">
        <v>15391</v>
      </c>
      <c r="BA127" s="428"/>
      <c r="BB127" s="430"/>
      <c r="BC127" s="448">
        <v>28</v>
      </c>
    </row>
    <row r="128" spans="1:58" ht="21.95" customHeight="1" x14ac:dyDescent="0.25">
      <c r="A128" s="984"/>
      <c r="B128" s="401">
        <v>125</v>
      </c>
      <c r="C128" s="402" t="s">
        <v>801</v>
      </c>
      <c r="D128" s="464"/>
      <c r="E128" s="464">
        <v>1</v>
      </c>
      <c r="F128" s="424"/>
      <c r="G128" s="424"/>
      <c r="H128" s="424"/>
      <c r="I128" s="465"/>
      <c r="J128" s="466">
        <v>1</v>
      </c>
      <c r="K128" s="408" t="str">
        <f t="shared" si="17"/>
        <v>I</v>
      </c>
      <c r="L128" s="467" t="str">
        <f t="shared" si="18"/>
        <v xml:space="preserve"> </v>
      </c>
      <c r="M128" s="467" t="str">
        <f t="shared" si="19"/>
        <v xml:space="preserve"> </v>
      </c>
      <c r="N128" s="684">
        <v>1</v>
      </c>
      <c r="O128" s="446">
        <v>20.399999999999999</v>
      </c>
      <c r="P128" s="446">
        <v>20</v>
      </c>
      <c r="Q128" s="543">
        <v>0.75</v>
      </c>
      <c r="R128" s="412">
        <v>15</v>
      </c>
      <c r="S128" s="412"/>
      <c r="T128" s="413" t="s">
        <v>245</v>
      </c>
      <c r="U128" s="414">
        <v>9</v>
      </c>
      <c r="V128" s="415">
        <v>4</v>
      </c>
      <c r="W128" s="415">
        <v>8</v>
      </c>
      <c r="X128" s="415">
        <v>2</v>
      </c>
      <c r="Y128" s="415">
        <v>3</v>
      </c>
      <c r="Z128" s="415" t="s">
        <v>505</v>
      </c>
      <c r="AA128" s="415">
        <v>6</v>
      </c>
      <c r="AB128" s="415">
        <v>7</v>
      </c>
      <c r="AC128" s="416">
        <v>1</v>
      </c>
      <c r="AD128" s="732" t="s">
        <v>50</v>
      </c>
      <c r="AE128" s="418" t="s">
        <v>50</v>
      </c>
      <c r="AF128" s="419" t="s">
        <v>50</v>
      </c>
      <c r="AG128" s="732" t="s">
        <v>50</v>
      </c>
      <c r="AH128" s="419"/>
      <c r="AI128" s="421"/>
      <c r="AJ128" s="422" t="s">
        <v>245</v>
      </c>
      <c r="AK128" s="423" t="s">
        <v>245</v>
      </c>
      <c r="AL128" s="423" t="s">
        <v>245</v>
      </c>
      <c r="AM128" s="424"/>
      <c r="AN128" s="423" t="s">
        <v>245</v>
      </c>
      <c r="AO128" s="425"/>
      <c r="AP128" s="425"/>
      <c r="AQ128" s="425"/>
      <c r="AR128" s="425"/>
      <c r="AS128" s="425"/>
      <c r="AT128" s="425"/>
      <c r="AU128" s="427"/>
      <c r="AV128" s="428"/>
      <c r="AW128" s="446"/>
      <c r="AX128" s="446"/>
      <c r="AY128" s="444"/>
      <c r="AZ128" s="416">
        <v>10809</v>
      </c>
      <c r="BA128" s="428"/>
      <c r="BB128" s="430"/>
      <c r="BC128" s="448">
        <v>24</v>
      </c>
    </row>
    <row r="129" spans="1:58" ht="21.95" customHeight="1" x14ac:dyDescent="0.25">
      <c r="A129" s="984"/>
      <c r="B129" s="401">
        <v>126</v>
      </c>
      <c r="C129" s="436" t="s">
        <v>794</v>
      </c>
      <c r="D129" s="464"/>
      <c r="E129" s="464"/>
      <c r="F129" s="424"/>
      <c r="G129" s="424"/>
      <c r="H129" s="424"/>
      <c r="I129" s="465"/>
      <c r="J129" s="466"/>
      <c r="K129" s="467" t="str">
        <f t="shared" si="17"/>
        <v xml:space="preserve"> </v>
      </c>
      <c r="L129" s="467" t="str">
        <f t="shared" si="18"/>
        <v xml:space="preserve"> </v>
      </c>
      <c r="M129" s="467" t="str">
        <f t="shared" si="19"/>
        <v xml:space="preserve"> </v>
      </c>
      <c r="N129" s="684">
        <v>2</v>
      </c>
      <c r="O129" s="446">
        <v>10.199999999999999</v>
      </c>
      <c r="P129" s="446" t="s">
        <v>505</v>
      </c>
      <c r="Q129" s="543"/>
      <c r="R129" s="412"/>
      <c r="S129" s="412"/>
      <c r="T129" s="413"/>
      <c r="U129" s="414">
        <v>10</v>
      </c>
      <c r="V129" s="415">
        <v>7</v>
      </c>
      <c r="W129" s="415">
        <v>9</v>
      </c>
      <c r="X129" s="415">
        <v>4</v>
      </c>
      <c r="Y129" s="415">
        <v>2</v>
      </c>
      <c r="Z129" s="415">
        <v>3</v>
      </c>
      <c r="AA129" s="415">
        <v>6</v>
      </c>
      <c r="AB129" s="415">
        <v>5</v>
      </c>
      <c r="AC129" s="416">
        <v>1</v>
      </c>
      <c r="AD129" s="449"/>
      <c r="AE129" s="445"/>
      <c r="AF129" s="419"/>
      <c r="AG129" s="419"/>
      <c r="AH129" s="419"/>
      <c r="AI129" s="421"/>
      <c r="AJ129" s="422"/>
      <c r="AK129" s="423" t="s">
        <v>245</v>
      </c>
      <c r="AL129" s="423" t="s">
        <v>245</v>
      </c>
      <c r="AM129" s="424"/>
      <c r="AN129" s="423" t="s">
        <v>245</v>
      </c>
      <c r="AO129" s="425"/>
      <c r="AP129" s="425"/>
      <c r="AQ129" s="425"/>
      <c r="AR129" s="425"/>
      <c r="AS129" s="425"/>
      <c r="AT129" s="425"/>
      <c r="AU129" s="427"/>
      <c r="AV129" s="428" t="s">
        <v>217</v>
      </c>
      <c r="AW129" s="446">
        <v>10.5</v>
      </c>
      <c r="AX129" s="446">
        <v>11.4</v>
      </c>
      <c r="AY129" s="444">
        <v>0</v>
      </c>
      <c r="AZ129" s="416">
        <v>4966</v>
      </c>
      <c r="BA129" s="428" t="s">
        <v>71</v>
      </c>
      <c r="BB129" s="430" t="s">
        <v>69</v>
      </c>
      <c r="BC129" s="448">
        <v>19</v>
      </c>
    </row>
    <row r="130" spans="1:58" ht="21.95" customHeight="1" x14ac:dyDescent="0.25">
      <c r="A130" s="984"/>
      <c r="B130" s="401">
        <v>127</v>
      </c>
      <c r="C130" s="402" t="s">
        <v>547</v>
      </c>
      <c r="D130" s="464"/>
      <c r="E130" s="464"/>
      <c r="F130" s="424">
        <v>2</v>
      </c>
      <c r="G130" s="424"/>
      <c r="H130" s="424">
        <v>3</v>
      </c>
      <c r="I130" s="465"/>
      <c r="J130" s="466"/>
      <c r="K130" s="467" t="str">
        <f t="shared" si="17"/>
        <v xml:space="preserve"> </v>
      </c>
      <c r="L130" s="408" t="str">
        <f t="shared" si="18"/>
        <v>II</v>
      </c>
      <c r="M130" s="467" t="str">
        <f t="shared" si="19"/>
        <v xml:space="preserve"> </v>
      </c>
      <c r="N130" s="684">
        <v>56</v>
      </c>
      <c r="O130" s="446">
        <v>25.2</v>
      </c>
      <c r="P130" s="446">
        <v>12</v>
      </c>
      <c r="Q130" s="543">
        <v>0.5</v>
      </c>
      <c r="R130" s="412">
        <v>6</v>
      </c>
      <c r="S130" s="412"/>
      <c r="T130" s="413"/>
      <c r="U130" s="414">
        <v>10</v>
      </c>
      <c r="V130" s="415">
        <v>6</v>
      </c>
      <c r="W130" s="415" t="s">
        <v>505</v>
      </c>
      <c r="X130" s="415">
        <v>5</v>
      </c>
      <c r="Y130" s="415">
        <v>2</v>
      </c>
      <c r="Z130" s="415">
        <v>1</v>
      </c>
      <c r="AA130" s="415">
        <v>9</v>
      </c>
      <c r="AB130" s="415">
        <v>4</v>
      </c>
      <c r="AC130" s="416">
        <v>7</v>
      </c>
      <c r="AD130" s="419" t="s">
        <v>50</v>
      </c>
      <c r="AE130" s="419" t="s">
        <v>50</v>
      </c>
      <c r="AF130" s="419" t="s">
        <v>50</v>
      </c>
      <c r="AG130" s="732" t="s">
        <v>50</v>
      </c>
      <c r="AH130" s="732" t="s">
        <v>50</v>
      </c>
      <c r="AI130" s="421"/>
      <c r="AJ130" s="422"/>
      <c r="AK130" s="423" t="s">
        <v>245</v>
      </c>
      <c r="AL130" s="423" t="s">
        <v>245</v>
      </c>
      <c r="AM130" s="424"/>
      <c r="AN130" s="423" t="s">
        <v>245</v>
      </c>
      <c r="AO130" s="425"/>
      <c r="AP130" s="425" t="s">
        <v>245</v>
      </c>
      <c r="AQ130" s="425"/>
      <c r="AR130" s="425"/>
      <c r="AS130" s="425"/>
      <c r="AT130" s="425"/>
      <c r="AU130" s="427"/>
      <c r="AV130" s="428" t="s">
        <v>217</v>
      </c>
      <c r="AW130" s="446">
        <v>22</v>
      </c>
      <c r="AX130" s="446">
        <v>28</v>
      </c>
      <c r="AY130" s="444">
        <v>0</v>
      </c>
      <c r="AZ130" s="416">
        <v>13134</v>
      </c>
      <c r="BA130" s="428" t="s">
        <v>71</v>
      </c>
      <c r="BB130" s="430" t="s">
        <v>69</v>
      </c>
      <c r="BC130" s="448">
        <v>47</v>
      </c>
    </row>
    <row r="131" spans="1:58" ht="21.95" customHeight="1" x14ac:dyDescent="0.25">
      <c r="A131" s="984"/>
      <c r="B131" s="401">
        <v>128</v>
      </c>
      <c r="C131" s="436" t="s">
        <v>548</v>
      </c>
      <c r="D131" s="403"/>
      <c r="E131" s="403"/>
      <c r="F131" s="404"/>
      <c r="G131" s="404"/>
      <c r="H131" s="404"/>
      <c r="I131" s="405"/>
      <c r="J131" s="406"/>
      <c r="K131" s="408" t="str">
        <f t="shared" si="17"/>
        <v xml:space="preserve"> </v>
      </c>
      <c r="L131" s="408" t="str">
        <f t="shared" si="18"/>
        <v xml:space="preserve"> </v>
      </c>
      <c r="M131" s="408" t="str">
        <f t="shared" si="19"/>
        <v xml:space="preserve"> </v>
      </c>
      <c r="N131" s="684">
        <v>5</v>
      </c>
      <c r="O131" s="446">
        <v>14.399999999999999</v>
      </c>
      <c r="P131" s="446" t="s">
        <v>505</v>
      </c>
      <c r="Q131" s="543"/>
      <c r="R131" s="412"/>
      <c r="S131" s="412"/>
      <c r="T131" s="413"/>
      <c r="U131" s="414">
        <v>7</v>
      </c>
      <c r="V131" s="415">
        <v>5</v>
      </c>
      <c r="W131" s="415" t="s">
        <v>505</v>
      </c>
      <c r="X131" s="415">
        <v>2</v>
      </c>
      <c r="Y131" s="415">
        <v>1</v>
      </c>
      <c r="Z131" s="415">
        <v>6</v>
      </c>
      <c r="AA131" s="415" t="s">
        <v>505</v>
      </c>
      <c r="AB131" s="415">
        <v>3</v>
      </c>
      <c r="AC131" s="416" t="s">
        <v>505</v>
      </c>
      <c r="AD131" s="449"/>
      <c r="AE131" s="418"/>
      <c r="AF131" s="732"/>
      <c r="AG131" s="732"/>
      <c r="AH131" s="419"/>
      <c r="AI131" s="421"/>
      <c r="AJ131" s="422"/>
      <c r="AK131" s="423" t="s">
        <v>245</v>
      </c>
      <c r="AL131" s="423" t="s">
        <v>245</v>
      </c>
      <c r="AM131" s="424"/>
      <c r="AN131" s="423" t="s">
        <v>245</v>
      </c>
      <c r="AO131" s="425"/>
      <c r="AP131" s="752" t="s">
        <v>245</v>
      </c>
      <c r="AQ131" s="425"/>
      <c r="AR131" s="425"/>
      <c r="AS131" s="425"/>
      <c r="AT131" s="426"/>
      <c r="AU131" s="427"/>
      <c r="AV131" s="428" t="s">
        <v>217</v>
      </c>
      <c r="AW131" s="446">
        <v>20</v>
      </c>
      <c r="AX131" s="446">
        <v>20</v>
      </c>
      <c r="AY131" s="444">
        <v>5</v>
      </c>
      <c r="AZ131" s="416">
        <v>12252</v>
      </c>
      <c r="BA131" s="428" t="s">
        <v>71</v>
      </c>
      <c r="BB131" s="430" t="s">
        <v>69</v>
      </c>
      <c r="BC131" s="448">
        <v>34</v>
      </c>
    </row>
    <row r="132" spans="1:58" ht="21.95" customHeight="1" x14ac:dyDescent="0.25">
      <c r="A132" s="984"/>
      <c r="B132" s="401">
        <v>129</v>
      </c>
      <c r="C132" s="436" t="s">
        <v>515</v>
      </c>
      <c r="D132" s="403"/>
      <c r="E132" s="403"/>
      <c r="F132" s="404"/>
      <c r="G132" s="404"/>
      <c r="H132" s="404"/>
      <c r="I132" s="405"/>
      <c r="J132" s="406"/>
      <c r="K132" s="408" t="str">
        <f t="shared" si="17"/>
        <v xml:space="preserve"> </v>
      </c>
      <c r="L132" s="408" t="str">
        <f t="shared" si="18"/>
        <v xml:space="preserve"> </v>
      </c>
      <c r="M132" s="408" t="str">
        <f t="shared" si="19"/>
        <v xml:space="preserve"> </v>
      </c>
      <c r="N132" s="684">
        <v>14</v>
      </c>
      <c r="O132" s="446">
        <v>9.6</v>
      </c>
      <c r="P132" s="446" t="s">
        <v>505</v>
      </c>
      <c r="Q132" s="543"/>
      <c r="R132" s="412"/>
      <c r="S132" s="412"/>
      <c r="T132" s="413"/>
      <c r="U132" s="414">
        <v>11</v>
      </c>
      <c r="V132" s="415">
        <v>9</v>
      </c>
      <c r="W132" s="415">
        <v>8</v>
      </c>
      <c r="X132" s="415">
        <v>5</v>
      </c>
      <c r="Y132" s="415">
        <v>2</v>
      </c>
      <c r="Z132" s="415">
        <v>3</v>
      </c>
      <c r="AA132" s="415">
        <v>7</v>
      </c>
      <c r="AB132" s="415">
        <v>4</v>
      </c>
      <c r="AC132" s="416">
        <v>1</v>
      </c>
      <c r="AD132" s="753"/>
      <c r="AE132" s="418"/>
      <c r="AF132" s="732"/>
      <c r="AG132" s="732"/>
      <c r="AH132" s="419"/>
      <c r="AI132" s="421"/>
      <c r="AJ132" s="422"/>
      <c r="AK132" s="423" t="s">
        <v>245</v>
      </c>
      <c r="AL132" s="423" t="s">
        <v>245</v>
      </c>
      <c r="AM132" s="424"/>
      <c r="AN132" s="423" t="s">
        <v>245</v>
      </c>
      <c r="AO132" s="425"/>
      <c r="AP132" s="752"/>
      <c r="AQ132" s="425"/>
      <c r="AR132" s="425"/>
      <c r="AS132" s="425"/>
      <c r="AT132" s="425"/>
      <c r="AU132" s="427"/>
      <c r="AV132" s="428"/>
      <c r="AW132" s="446"/>
      <c r="AX132" s="446"/>
      <c r="AY132" s="444"/>
      <c r="AZ132" s="416">
        <v>4989</v>
      </c>
      <c r="BA132" s="428"/>
      <c r="BB132" s="430"/>
      <c r="BC132" s="448">
        <v>17</v>
      </c>
    </row>
    <row r="133" spans="1:58" s="574" customFormat="1" ht="21.95" customHeight="1" x14ac:dyDescent="0.25">
      <c r="A133" s="984"/>
      <c r="B133" s="401">
        <v>130</v>
      </c>
      <c r="C133" s="742" t="s">
        <v>587</v>
      </c>
      <c r="D133" s="403"/>
      <c r="E133" s="403"/>
      <c r="F133" s="404"/>
      <c r="G133" s="404"/>
      <c r="H133" s="404"/>
      <c r="I133" s="405"/>
      <c r="J133" s="406"/>
      <c r="K133" s="408" t="str">
        <f t="shared" si="17"/>
        <v xml:space="preserve"> </v>
      </c>
      <c r="L133" s="408" t="str">
        <f t="shared" si="18"/>
        <v xml:space="preserve"> </v>
      </c>
      <c r="M133" s="408" t="str">
        <f t="shared" si="19"/>
        <v xml:space="preserve"> </v>
      </c>
      <c r="N133" s="684">
        <v>0</v>
      </c>
      <c r="O133" s="446">
        <v>3.9</v>
      </c>
      <c r="P133" s="446" t="s">
        <v>505</v>
      </c>
      <c r="Q133" s="543"/>
      <c r="R133" s="412"/>
      <c r="S133" s="412"/>
      <c r="T133" s="413"/>
      <c r="U133" s="414" t="s">
        <v>505</v>
      </c>
      <c r="V133" s="415">
        <v>3</v>
      </c>
      <c r="W133" s="415" t="s">
        <v>505</v>
      </c>
      <c r="X133" s="415">
        <v>5</v>
      </c>
      <c r="Y133" s="415">
        <v>1</v>
      </c>
      <c r="Z133" s="415" t="s">
        <v>505</v>
      </c>
      <c r="AA133" s="415">
        <v>7</v>
      </c>
      <c r="AB133" s="415">
        <v>2</v>
      </c>
      <c r="AC133" s="416">
        <v>4</v>
      </c>
      <c r="AD133" s="753"/>
      <c r="AE133" s="418"/>
      <c r="AF133" s="419"/>
      <c r="AG133" s="732"/>
      <c r="AH133" s="419"/>
      <c r="AI133" s="421"/>
      <c r="AJ133" s="422"/>
      <c r="AK133" s="423" t="s">
        <v>245</v>
      </c>
      <c r="AL133" s="423" t="s">
        <v>245</v>
      </c>
      <c r="AM133" s="424"/>
      <c r="AN133" s="423" t="s">
        <v>245</v>
      </c>
      <c r="AO133" s="425"/>
      <c r="AP133" s="425"/>
      <c r="AQ133" s="425"/>
      <c r="AR133" s="425"/>
      <c r="AS133" s="425"/>
      <c r="AT133" s="425"/>
      <c r="AU133" s="566"/>
      <c r="AV133" s="567" t="s">
        <v>315</v>
      </c>
      <c r="AW133" s="744">
        <v>12</v>
      </c>
      <c r="AX133" s="744"/>
      <c r="AY133" s="745"/>
      <c r="AZ133" s="746">
        <v>28494</v>
      </c>
      <c r="BA133" s="567"/>
      <c r="BB133" s="571"/>
      <c r="BC133" s="747">
        <v>42</v>
      </c>
      <c r="BF133" s="370"/>
    </row>
    <row r="134" spans="1:58" ht="21.95" customHeight="1" x14ac:dyDescent="0.25">
      <c r="A134" s="984"/>
      <c r="B134" s="401">
        <v>131</v>
      </c>
      <c r="C134" s="436" t="s">
        <v>588</v>
      </c>
      <c r="D134" s="464"/>
      <c r="E134" s="464"/>
      <c r="F134" s="424"/>
      <c r="G134" s="424"/>
      <c r="H134" s="424"/>
      <c r="I134" s="465"/>
      <c r="J134" s="466"/>
      <c r="K134" s="467" t="str">
        <f t="shared" si="17"/>
        <v xml:space="preserve"> </v>
      </c>
      <c r="L134" s="467" t="str">
        <f t="shared" si="18"/>
        <v xml:space="preserve"> </v>
      </c>
      <c r="M134" s="467" t="str">
        <f t="shared" si="19"/>
        <v xml:space="preserve"> </v>
      </c>
      <c r="N134" s="684">
        <v>3</v>
      </c>
      <c r="O134" s="446">
        <v>14.399999999999999</v>
      </c>
      <c r="P134" s="446" t="s">
        <v>505</v>
      </c>
      <c r="Q134" s="543"/>
      <c r="R134" s="412"/>
      <c r="S134" s="412"/>
      <c r="T134" s="413"/>
      <c r="U134" s="414">
        <v>11</v>
      </c>
      <c r="V134" s="415">
        <v>5</v>
      </c>
      <c r="W134" s="415">
        <v>7</v>
      </c>
      <c r="X134" s="415">
        <v>1</v>
      </c>
      <c r="Y134" s="415">
        <v>3</v>
      </c>
      <c r="Z134" s="415">
        <v>4</v>
      </c>
      <c r="AA134" s="415">
        <v>6</v>
      </c>
      <c r="AB134" s="415">
        <v>9</v>
      </c>
      <c r="AC134" s="416">
        <v>2</v>
      </c>
      <c r="AD134" s="449"/>
      <c r="AE134" s="445"/>
      <c r="AF134" s="419"/>
      <c r="AG134" s="419"/>
      <c r="AH134" s="419"/>
      <c r="AI134" s="421"/>
      <c r="AJ134" s="422"/>
      <c r="AK134" s="423" t="s">
        <v>245</v>
      </c>
      <c r="AL134" s="423" t="s">
        <v>245</v>
      </c>
      <c r="AM134" s="424"/>
      <c r="AN134" s="423" t="s">
        <v>245</v>
      </c>
      <c r="AO134" s="425"/>
      <c r="AP134" s="425"/>
      <c r="AQ134" s="425"/>
      <c r="AR134" s="425"/>
      <c r="AS134" s="425"/>
      <c r="AT134" s="425"/>
      <c r="AU134" s="427"/>
      <c r="AV134" s="428"/>
      <c r="AW134" s="446"/>
      <c r="AX134" s="446"/>
      <c r="AY134" s="444"/>
      <c r="AZ134" s="416">
        <v>9008</v>
      </c>
      <c r="BA134" s="428"/>
      <c r="BB134" s="430"/>
      <c r="BC134" s="448">
        <v>24</v>
      </c>
    </row>
    <row r="135" spans="1:58" ht="21.95" customHeight="1" x14ac:dyDescent="0.25">
      <c r="A135" s="984"/>
      <c r="B135" s="401">
        <v>132</v>
      </c>
      <c r="C135" s="436" t="s">
        <v>516</v>
      </c>
      <c r="D135" s="576"/>
      <c r="E135" s="576"/>
      <c r="F135" s="577"/>
      <c r="G135" s="577"/>
      <c r="H135" s="577"/>
      <c r="I135" s="578"/>
      <c r="J135" s="579"/>
      <c r="K135" s="408" t="str">
        <f t="shared" si="17"/>
        <v xml:space="preserve"> </v>
      </c>
      <c r="L135" s="408" t="str">
        <f t="shared" si="18"/>
        <v xml:space="preserve"> </v>
      </c>
      <c r="M135" s="408" t="str">
        <f t="shared" si="19"/>
        <v xml:space="preserve"> </v>
      </c>
      <c r="N135" s="749">
        <v>16</v>
      </c>
      <c r="O135" s="744">
        <v>7.8</v>
      </c>
      <c r="P135" s="744" t="s">
        <v>505</v>
      </c>
      <c r="Q135" s="581"/>
      <c r="R135" s="582"/>
      <c r="S135" s="582"/>
      <c r="T135" s="583"/>
      <c r="U135" s="414" t="s">
        <v>505</v>
      </c>
      <c r="V135" s="415">
        <v>5</v>
      </c>
      <c r="W135" s="415">
        <v>7</v>
      </c>
      <c r="X135" s="415">
        <v>2</v>
      </c>
      <c r="Y135" s="415">
        <v>3</v>
      </c>
      <c r="Z135" s="415">
        <v>1</v>
      </c>
      <c r="AA135" s="415">
        <v>8</v>
      </c>
      <c r="AB135" s="415">
        <v>4</v>
      </c>
      <c r="AC135" s="416">
        <v>6</v>
      </c>
      <c r="AD135" s="449"/>
      <c r="AE135" s="419"/>
      <c r="AF135" s="419"/>
      <c r="AG135" s="732"/>
      <c r="AH135" s="732"/>
      <c r="AI135" s="751"/>
      <c r="AJ135" s="422"/>
      <c r="AK135" s="423" t="s">
        <v>245</v>
      </c>
      <c r="AL135" s="423" t="s">
        <v>245</v>
      </c>
      <c r="AM135" s="426"/>
      <c r="AN135" s="423" t="s">
        <v>245</v>
      </c>
      <c r="AO135" s="585"/>
      <c r="AP135" s="426"/>
      <c r="AQ135" s="585"/>
      <c r="AR135" s="585"/>
      <c r="AS135" s="585"/>
      <c r="AT135" s="585"/>
      <c r="AU135" s="427"/>
      <c r="AV135" s="428"/>
      <c r="AW135" s="446"/>
      <c r="AX135" s="446"/>
      <c r="AY135" s="444"/>
      <c r="AZ135" s="416">
        <v>6732</v>
      </c>
      <c r="BA135" s="428"/>
      <c r="BB135" s="430"/>
      <c r="BC135" s="448">
        <v>16</v>
      </c>
    </row>
    <row r="136" spans="1:58" ht="21.95" customHeight="1" thickBot="1" x14ac:dyDescent="0.3">
      <c r="A136" s="984"/>
      <c r="B136" s="401">
        <v>133</v>
      </c>
      <c r="C136" s="754" t="s">
        <v>608</v>
      </c>
      <c r="D136" s="755"/>
      <c r="E136" s="755"/>
      <c r="F136" s="722"/>
      <c r="G136" s="722">
        <v>2</v>
      </c>
      <c r="H136" s="722"/>
      <c r="I136" s="756"/>
      <c r="J136" s="757"/>
      <c r="K136" s="758" t="str">
        <f t="shared" si="17"/>
        <v xml:space="preserve"> </v>
      </c>
      <c r="L136" s="711" t="str">
        <f t="shared" si="18"/>
        <v>II</v>
      </c>
      <c r="M136" s="758" t="str">
        <f t="shared" si="19"/>
        <v xml:space="preserve"> </v>
      </c>
      <c r="N136" s="759">
        <v>24</v>
      </c>
      <c r="O136" s="695">
        <v>37.799999999999997</v>
      </c>
      <c r="P136" s="695">
        <v>10</v>
      </c>
      <c r="Q136" s="713">
        <v>0.5</v>
      </c>
      <c r="R136" s="714">
        <v>5</v>
      </c>
      <c r="S136" s="714"/>
      <c r="T136" s="715"/>
      <c r="U136" s="659">
        <v>9</v>
      </c>
      <c r="V136" s="660">
        <v>5</v>
      </c>
      <c r="W136" s="660">
        <v>6</v>
      </c>
      <c r="X136" s="660">
        <v>2</v>
      </c>
      <c r="Y136" s="660" t="s">
        <v>505</v>
      </c>
      <c r="Z136" s="660">
        <v>3</v>
      </c>
      <c r="AA136" s="660">
        <v>8</v>
      </c>
      <c r="AB136" s="660">
        <v>4</v>
      </c>
      <c r="AC136" s="661" t="s">
        <v>505</v>
      </c>
      <c r="AD136" s="760" t="s">
        <v>50</v>
      </c>
      <c r="AE136" s="761" t="s">
        <v>50</v>
      </c>
      <c r="AF136" s="761" t="s">
        <v>50</v>
      </c>
      <c r="AG136" s="762" t="s">
        <v>50</v>
      </c>
      <c r="AH136" s="761" t="s">
        <v>50</v>
      </c>
      <c r="AI136" s="763"/>
      <c r="AJ136" s="720"/>
      <c r="AK136" s="721"/>
      <c r="AL136" s="721" t="s">
        <v>245</v>
      </c>
      <c r="AM136" s="722"/>
      <c r="AN136" s="721" t="s">
        <v>245</v>
      </c>
      <c r="AO136" s="723"/>
      <c r="AP136" s="764"/>
      <c r="AQ136" s="723" t="s">
        <v>245</v>
      </c>
      <c r="AR136" s="723"/>
      <c r="AS136" s="723"/>
      <c r="AT136" s="723"/>
      <c r="AU136" s="427"/>
      <c r="AV136" s="428"/>
      <c r="AW136" s="446"/>
      <c r="AX136" s="446"/>
      <c r="AY136" s="444"/>
      <c r="AZ136" s="416">
        <v>3667</v>
      </c>
      <c r="BA136" s="428"/>
      <c r="BB136" s="430"/>
      <c r="BC136" s="448">
        <v>6.5</v>
      </c>
    </row>
    <row r="137" spans="1:58" s="574" customFormat="1" ht="21.95" customHeight="1" x14ac:dyDescent="0.25">
      <c r="A137" s="983" t="s">
        <v>355</v>
      </c>
      <c r="B137" s="765">
        <v>134</v>
      </c>
      <c r="C137" s="766" t="s">
        <v>581</v>
      </c>
      <c r="D137" s="726"/>
      <c r="E137" s="726"/>
      <c r="F137" s="393"/>
      <c r="G137" s="393"/>
      <c r="H137" s="393"/>
      <c r="I137" s="727"/>
      <c r="J137" s="728"/>
      <c r="K137" s="729" t="str">
        <f t="shared" si="17"/>
        <v xml:space="preserve"> </v>
      </c>
      <c r="L137" s="729" t="str">
        <f t="shared" si="18"/>
        <v xml:space="preserve"> </v>
      </c>
      <c r="M137" s="729" t="str">
        <f t="shared" si="19"/>
        <v xml:space="preserve"> </v>
      </c>
      <c r="N137" s="767">
        <v>2</v>
      </c>
      <c r="O137" s="529">
        <v>3.5999999999999996</v>
      </c>
      <c r="P137" s="529" t="s">
        <v>505</v>
      </c>
      <c r="Q137" s="530"/>
      <c r="R137" s="382"/>
      <c r="S137" s="382"/>
      <c r="T137" s="383"/>
      <c r="U137" s="384" t="s">
        <v>505</v>
      </c>
      <c r="V137" s="385" t="s">
        <v>505</v>
      </c>
      <c r="W137" s="385" t="s">
        <v>505</v>
      </c>
      <c r="X137" s="385" t="s">
        <v>505</v>
      </c>
      <c r="Y137" s="385">
        <v>2</v>
      </c>
      <c r="Z137" s="385">
        <v>1</v>
      </c>
      <c r="AA137" s="385" t="s">
        <v>505</v>
      </c>
      <c r="AB137" s="385">
        <v>3</v>
      </c>
      <c r="AC137" s="386" t="s">
        <v>505</v>
      </c>
      <c r="AD137" s="768"/>
      <c r="AE137" s="769"/>
      <c r="AF137" s="389"/>
      <c r="AG137" s="389"/>
      <c r="AH137" s="389"/>
      <c r="AI137" s="390"/>
      <c r="AJ137" s="391"/>
      <c r="AK137" s="392"/>
      <c r="AL137" s="770" t="s">
        <v>245</v>
      </c>
      <c r="AM137" s="393"/>
      <c r="AN137" s="392" t="s">
        <v>245</v>
      </c>
      <c r="AO137" s="394"/>
      <c r="AP137" s="394"/>
      <c r="AQ137" s="394"/>
      <c r="AR137" s="394"/>
      <c r="AS137" s="394"/>
      <c r="AT137" s="394"/>
      <c r="AU137" s="566"/>
      <c r="AV137" s="771"/>
      <c r="AW137" s="772"/>
      <c r="AX137" s="772"/>
      <c r="AY137" s="773"/>
      <c r="AZ137" s="774"/>
      <c r="BA137" s="775"/>
      <c r="BB137" s="776"/>
      <c r="BC137" s="777"/>
      <c r="BF137" s="370"/>
    </row>
    <row r="138" spans="1:58" s="574" customFormat="1" ht="21.95" customHeight="1" x14ac:dyDescent="0.25">
      <c r="A138" s="992"/>
      <c r="B138" s="401">
        <v>135</v>
      </c>
      <c r="C138" s="725" t="s">
        <v>583</v>
      </c>
      <c r="D138" s="778"/>
      <c r="E138" s="576"/>
      <c r="F138" s="577"/>
      <c r="G138" s="577"/>
      <c r="H138" s="577"/>
      <c r="I138" s="405"/>
      <c r="J138" s="406"/>
      <c r="K138" s="408" t="str">
        <f t="shared" si="17"/>
        <v xml:space="preserve"> </v>
      </c>
      <c r="L138" s="408" t="str">
        <f t="shared" si="18"/>
        <v xml:space="preserve"> </v>
      </c>
      <c r="M138" s="408" t="str">
        <f t="shared" si="19"/>
        <v xml:space="preserve"> </v>
      </c>
      <c r="N138" s="749"/>
      <c r="O138" s="744">
        <v>6.6</v>
      </c>
      <c r="P138" s="744" t="s">
        <v>505</v>
      </c>
      <c r="Q138" s="581"/>
      <c r="R138" s="582"/>
      <c r="S138" s="582"/>
      <c r="T138" s="413"/>
      <c r="U138" s="414" t="s">
        <v>505</v>
      </c>
      <c r="V138" s="415" t="s">
        <v>505</v>
      </c>
      <c r="W138" s="415" t="s">
        <v>505</v>
      </c>
      <c r="X138" s="415">
        <v>2</v>
      </c>
      <c r="Y138" s="415">
        <v>1</v>
      </c>
      <c r="Z138" s="415" t="s">
        <v>505</v>
      </c>
      <c r="AA138" s="415">
        <v>6</v>
      </c>
      <c r="AB138" s="415">
        <v>4</v>
      </c>
      <c r="AC138" s="416">
        <v>3</v>
      </c>
      <c r="AD138" s="753"/>
      <c r="AE138" s="732"/>
      <c r="AF138" s="732"/>
      <c r="AG138" s="419"/>
      <c r="AH138" s="732"/>
      <c r="AI138" s="751"/>
      <c r="AJ138" s="422"/>
      <c r="AK138" s="423"/>
      <c r="AL138" s="423" t="s">
        <v>245</v>
      </c>
      <c r="AM138" s="426"/>
      <c r="AN138" s="423" t="s">
        <v>245</v>
      </c>
      <c r="AO138" s="585"/>
      <c r="AP138" s="585"/>
      <c r="AQ138" s="585"/>
      <c r="AR138" s="585"/>
      <c r="AS138" s="585"/>
      <c r="AT138" s="585"/>
      <c r="AU138" s="566"/>
      <c r="AV138" s="567"/>
      <c r="AW138" s="569"/>
      <c r="AX138" s="569"/>
      <c r="AY138" s="779"/>
      <c r="AZ138" s="780"/>
      <c r="BA138" s="571"/>
      <c r="BB138" s="572"/>
      <c r="BC138" s="573"/>
      <c r="BF138" s="370"/>
    </row>
    <row r="139" spans="1:58" ht="21.95" customHeight="1" x14ac:dyDescent="0.25">
      <c r="A139" s="992"/>
      <c r="B139" s="401">
        <v>136</v>
      </c>
      <c r="C139" s="450" t="s">
        <v>623</v>
      </c>
      <c r="D139" s="781"/>
      <c r="E139" s="781"/>
      <c r="F139" s="782"/>
      <c r="G139" s="676"/>
      <c r="H139" s="782"/>
      <c r="I139" s="602"/>
      <c r="J139" s="603"/>
      <c r="K139" s="407" t="str">
        <f t="shared" si="17"/>
        <v xml:space="preserve"> </v>
      </c>
      <c r="L139" s="407" t="str">
        <f t="shared" si="18"/>
        <v xml:space="preserve"> </v>
      </c>
      <c r="M139" s="407" t="str">
        <f t="shared" si="19"/>
        <v xml:space="preserve"> </v>
      </c>
      <c r="N139" s="783"/>
      <c r="O139" s="772">
        <v>1.9</v>
      </c>
      <c r="P139" s="772" t="s">
        <v>505</v>
      </c>
      <c r="Q139" s="784"/>
      <c r="R139" s="785"/>
      <c r="S139" s="785"/>
      <c r="T139" s="608"/>
      <c r="U139" s="414">
        <v>6</v>
      </c>
      <c r="V139" s="415" t="s">
        <v>505</v>
      </c>
      <c r="W139" s="415" t="s">
        <v>505</v>
      </c>
      <c r="X139" s="415">
        <v>2</v>
      </c>
      <c r="Y139" s="415">
        <v>5</v>
      </c>
      <c r="Z139" s="415">
        <v>1</v>
      </c>
      <c r="AA139" s="415" t="s">
        <v>505</v>
      </c>
      <c r="AB139" s="415">
        <v>4</v>
      </c>
      <c r="AC139" s="416" t="s">
        <v>505</v>
      </c>
      <c r="AD139" s="609"/>
      <c r="AE139" s="786"/>
      <c r="AF139" s="610"/>
      <c r="AG139" s="611"/>
      <c r="AH139" s="787"/>
      <c r="AI139" s="788"/>
      <c r="AJ139" s="613"/>
      <c r="AK139" s="614"/>
      <c r="AL139" s="614" t="s">
        <v>245</v>
      </c>
      <c r="AM139" s="682"/>
      <c r="AN139" s="614" t="s">
        <v>245</v>
      </c>
      <c r="AO139" s="789"/>
      <c r="AP139" s="682"/>
      <c r="AQ139" s="789"/>
      <c r="AR139" s="789"/>
      <c r="AS139" s="789"/>
      <c r="AT139" s="789"/>
      <c r="AU139" s="427"/>
      <c r="AV139" s="567"/>
      <c r="AW139" s="547"/>
      <c r="AX139" s="547"/>
      <c r="AY139" s="478"/>
      <c r="AZ139" s="496"/>
      <c r="BA139" s="430"/>
      <c r="BB139" s="430"/>
      <c r="BC139" s="564"/>
    </row>
    <row r="140" spans="1:58" ht="21.95" customHeight="1" x14ac:dyDescent="0.25">
      <c r="A140" s="992"/>
      <c r="B140" s="401">
        <v>137</v>
      </c>
      <c r="C140" s="436" t="s">
        <v>582</v>
      </c>
      <c r="D140" s="576"/>
      <c r="E140" s="576"/>
      <c r="F140" s="577"/>
      <c r="G140" s="577"/>
      <c r="H140" s="577"/>
      <c r="I140" s="546"/>
      <c r="J140" s="557"/>
      <c r="K140" s="408" t="str">
        <f t="shared" si="17"/>
        <v xml:space="preserve"> </v>
      </c>
      <c r="L140" s="408" t="str">
        <f t="shared" si="18"/>
        <v xml:space="preserve"> </v>
      </c>
      <c r="M140" s="408" t="str">
        <f t="shared" si="19"/>
        <v xml:space="preserve"> </v>
      </c>
      <c r="N140" s="790"/>
      <c r="O140" s="569">
        <v>3.6</v>
      </c>
      <c r="P140" s="569" t="s">
        <v>505</v>
      </c>
      <c r="Q140" s="581"/>
      <c r="R140" s="582"/>
      <c r="S140" s="582"/>
      <c r="T140" s="548"/>
      <c r="U140" s="414" t="s">
        <v>505</v>
      </c>
      <c r="V140" s="415">
        <v>5</v>
      </c>
      <c r="W140" s="415" t="s">
        <v>505</v>
      </c>
      <c r="X140" s="415">
        <v>3</v>
      </c>
      <c r="Y140" s="415">
        <v>2</v>
      </c>
      <c r="Z140" s="415" t="s">
        <v>505</v>
      </c>
      <c r="AA140" s="415" t="s">
        <v>505</v>
      </c>
      <c r="AB140" s="415">
        <v>4</v>
      </c>
      <c r="AC140" s="416" t="s">
        <v>505</v>
      </c>
      <c r="AD140" s="791"/>
      <c r="AE140" s="481"/>
      <c r="AF140" s="481"/>
      <c r="AG140" s="432"/>
      <c r="AH140" s="432"/>
      <c r="AI140" s="584"/>
      <c r="AJ140" s="422"/>
      <c r="AK140" s="423"/>
      <c r="AL140" s="423" t="s">
        <v>245</v>
      </c>
      <c r="AM140" s="426"/>
      <c r="AN140" s="423" t="s">
        <v>245</v>
      </c>
      <c r="AO140" s="585"/>
      <c r="AP140" s="426"/>
      <c r="AQ140" s="585"/>
      <c r="AR140" s="585"/>
      <c r="AS140" s="426"/>
      <c r="AT140" s="426"/>
      <c r="AU140" s="427"/>
      <c r="AV140" s="428"/>
      <c r="AW140" s="547">
        <v>18</v>
      </c>
      <c r="AX140" s="547">
        <v>1</v>
      </c>
      <c r="AY140" s="478">
        <v>18</v>
      </c>
      <c r="AZ140" s="496">
        <v>11235</v>
      </c>
      <c r="BA140" s="430" t="s">
        <v>71</v>
      </c>
      <c r="BB140" s="434" t="s">
        <v>69</v>
      </c>
      <c r="BC140" s="564">
        <v>30</v>
      </c>
    </row>
    <row r="141" spans="1:58" ht="21.95" customHeight="1" x14ac:dyDescent="0.25">
      <c r="A141" s="992"/>
      <c r="B141" s="401">
        <v>138</v>
      </c>
      <c r="C141" s="402" t="s">
        <v>832</v>
      </c>
      <c r="D141" s="403"/>
      <c r="E141" s="403">
        <v>3</v>
      </c>
      <c r="F141" s="404">
        <v>2</v>
      </c>
      <c r="G141" s="404">
        <v>1</v>
      </c>
      <c r="H141" s="404"/>
      <c r="I141" s="546"/>
      <c r="J141" s="557"/>
      <c r="K141" s="408" t="str">
        <f t="shared" si="17"/>
        <v>I</v>
      </c>
      <c r="L141" s="408" t="str">
        <f t="shared" si="18"/>
        <v xml:space="preserve"> </v>
      </c>
      <c r="M141" s="408" t="str">
        <f t="shared" si="19"/>
        <v xml:space="preserve"> </v>
      </c>
      <c r="N141" s="493">
        <v>2</v>
      </c>
      <c r="O141" s="547">
        <v>54</v>
      </c>
      <c r="P141" s="547">
        <v>15.800000000000002</v>
      </c>
      <c r="Q141" s="543">
        <v>0.75</v>
      </c>
      <c r="R141" s="412">
        <v>11.850000000000001</v>
      </c>
      <c r="S141" s="412"/>
      <c r="T141" s="548" t="s">
        <v>245</v>
      </c>
      <c r="U141" s="414">
        <v>11</v>
      </c>
      <c r="V141" s="415">
        <v>5</v>
      </c>
      <c r="W141" s="415">
        <v>7</v>
      </c>
      <c r="X141" s="415">
        <v>2</v>
      </c>
      <c r="Y141" s="415">
        <v>1</v>
      </c>
      <c r="Z141" s="415">
        <v>9</v>
      </c>
      <c r="AA141" s="415">
        <v>6</v>
      </c>
      <c r="AB141" s="415">
        <v>4</v>
      </c>
      <c r="AC141" s="416">
        <v>3</v>
      </c>
      <c r="AD141" s="610" t="s">
        <v>50</v>
      </c>
      <c r="AE141" s="786" t="s">
        <v>50</v>
      </c>
      <c r="AF141" s="610" t="s">
        <v>50</v>
      </c>
      <c r="AG141" s="611" t="s">
        <v>50</v>
      </c>
      <c r="AH141" s="741" t="s">
        <v>50</v>
      </c>
      <c r="AI141" s="421"/>
      <c r="AJ141" s="422"/>
      <c r="AK141" s="423"/>
      <c r="AL141" s="423" t="s">
        <v>245</v>
      </c>
      <c r="AM141" s="424"/>
      <c r="AN141" s="423" t="s">
        <v>245</v>
      </c>
      <c r="AO141" s="425"/>
      <c r="AP141" s="425" t="s">
        <v>245</v>
      </c>
      <c r="AQ141" s="425"/>
      <c r="AR141" s="425"/>
      <c r="AS141" s="426"/>
      <c r="AT141" s="426"/>
      <c r="AU141" s="427"/>
      <c r="AV141" s="428" t="s">
        <v>319</v>
      </c>
      <c r="AW141" s="547">
        <v>9.6</v>
      </c>
      <c r="AX141" s="547">
        <v>1</v>
      </c>
      <c r="AY141" s="478">
        <v>9.6</v>
      </c>
      <c r="AZ141" s="496">
        <v>8396</v>
      </c>
      <c r="BA141" s="430" t="s">
        <v>71</v>
      </c>
      <c r="BB141" s="434" t="s">
        <v>69</v>
      </c>
      <c r="BC141" s="564">
        <v>16</v>
      </c>
    </row>
    <row r="142" spans="1:58" ht="21.95" customHeight="1" x14ac:dyDescent="0.25">
      <c r="A142" s="992"/>
      <c r="B142" s="401">
        <v>139</v>
      </c>
      <c r="C142" s="436" t="s">
        <v>753</v>
      </c>
      <c r="D142" s="576"/>
      <c r="E142" s="576"/>
      <c r="F142" s="577"/>
      <c r="G142" s="577"/>
      <c r="H142" s="577"/>
      <c r="I142" s="546"/>
      <c r="J142" s="557"/>
      <c r="K142" s="408" t="str">
        <f t="shared" si="17"/>
        <v xml:space="preserve"> </v>
      </c>
      <c r="L142" s="408" t="str">
        <f t="shared" si="18"/>
        <v xml:space="preserve"> </v>
      </c>
      <c r="M142" s="408" t="str">
        <f t="shared" si="19"/>
        <v xml:space="preserve"> </v>
      </c>
      <c r="N142" s="493"/>
      <c r="O142" s="547">
        <v>4.4000000000000004</v>
      </c>
      <c r="P142" s="547" t="s">
        <v>505</v>
      </c>
      <c r="Q142" s="543"/>
      <c r="R142" s="412"/>
      <c r="S142" s="412"/>
      <c r="T142" s="548"/>
      <c r="U142" s="414" t="s">
        <v>505</v>
      </c>
      <c r="V142" s="415">
        <v>5</v>
      </c>
      <c r="W142" s="415">
        <v>6</v>
      </c>
      <c r="X142" s="415">
        <v>3</v>
      </c>
      <c r="Y142" s="415">
        <v>1</v>
      </c>
      <c r="Z142" s="415" t="s">
        <v>505</v>
      </c>
      <c r="AA142" s="415">
        <v>7</v>
      </c>
      <c r="AB142" s="415">
        <v>4</v>
      </c>
      <c r="AC142" s="416">
        <v>2</v>
      </c>
      <c r="AD142" s="480"/>
      <c r="AE142" s="481"/>
      <c r="AF142" s="481"/>
      <c r="AG142" s="432"/>
      <c r="AH142" s="432"/>
      <c r="AI142" s="433"/>
      <c r="AJ142" s="422"/>
      <c r="AK142" s="423"/>
      <c r="AL142" s="423" t="s">
        <v>245</v>
      </c>
      <c r="AM142" s="424"/>
      <c r="AN142" s="423" t="s">
        <v>245</v>
      </c>
      <c r="AO142" s="425"/>
      <c r="AP142" s="426"/>
      <c r="AQ142" s="425"/>
      <c r="AR142" s="425"/>
      <c r="AS142" s="426"/>
      <c r="AT142" s="425"/>
      <c r="AU142" s="427"/>
      <c r="AV142" s="428" t="s">
        <v>301</v>
      </c>
      <c r="AW142" s="547">
        <v>8.4</v>
      </c>
      <c r="AX142" s="547">
        <v>0</v>
      </c>
      <c r="AY142" s="478">
        <v>9.6</v>
      </c>
      <c r="AZ142" s="496">
        <v>8348</v>
      </c>
      <c r="BA142" s="430" t="s">
        <v>71</v>
      </c>
      <c r="BB142" s="434" t="s">
        <v>70</v>
      </c>
      <c r="BC142" s="564">
        <v>16</v>
      </c>
    </row>
    <row r="143" spans="1:58" ht="21.95" customHeight="1" x14ac:dyDescent="0.25">
      <c r="A143" s="992"/>
      <c r="B143" s="401">
        <v>140</v>
      </c>
      <c r="C143" s="402" t="s">
        <v>833</v>
      </c>
      <c r="D143" s="576"/>
      <c r="E143" s="576">
        <v>1</v>
      </c>
      <c r="F143" s="577">
        <v>1</v>
      </c>
      <c r="G143" s="577"/>
      <c r="H143" s="577"/>
      <c r="I143" s="546"/>
      <c r="J143" s="557"/>
      <c r="K143" s="408" t="str">
        <f t="shared" si="17"/>
        <v>I</v>
      </c>
      <c r="L143" s="408" t="str">
        <f t="shared" si="18"/>
        <v xml:space="preserve"> </v>
      </c>
      <c r="M143" s="408" t="str">
        <f t="shared" si="19"/>
        <v xml:space="preserve"> </v>
      </c>
      <c r="N143" s="493">
        <v>0</v>
      </c>
      <c r="O143" s="547">
        <v>10.799999999999999</v>
      </c>
      <c r="P143" s="547">
        <v>10.800000000000002</v>
      </c>
      <c r="Q143" s="543">
        <v>0.75</v>
      </c>
      <c r="R143" s="412">
        <v>8.1000000000000014</v>
      </c>
      <c r="S143" s="412"/>
      <c r="T143" s="548" t="s">
        <v>245</v>
      </c>
      <c r="U143" s="438" t="s">
        <v>505</v>
      </c>
      <c r="V143" s="439">
        <v>6</v>
      </c>
      <c r="W143" s="439">
        <v>8</v>
      </c>
      <c r="X143" s="439">
        <v>2</v>
      </c>
      <c r="Y143" s="439">
        <v>3</v>
      </c>
      <c r="Z143" s="439" t="s">
        <v>505</v>
      </c>
      <c r="AA143" s="439">
        <v>4</v>
      </c>
      <c r="AB143" s="439">
        <v>7</v>
      </c>
      <c r="AC143" s="440">
        <v>1</v>
      </c>
      <c r="AD143" s="687" t="s">
        <v>50</v>
      </c>
      <c r="AE143" s="481"/>
      <c r="AF143" s="481"/>
      <c r="AG143" s="432" t="s">
        <v>50</v>
      </c>
      <c r="AH143" s="432"/>
      <c r="AI143" s="433"/>
      <c r="AJ143" s="422" t="s">
        <v>245</v>
      </c>
      <c r="AK143" s="423" t="s">
        <v>245</v>
      </c>
      <c r="AL143" s="423" t="s">
        <v>245</v>
      </c>
      <c r="AM143" s="424"/>
      <c r="AN143" s="423" t="s">
        <v>245</v>
      </c>
      <c r="AO143" s="425"/>
      <c r="AP143" s="426" t="s">
        <v>245</v>
      </c>
      <c r="AQ143" s="425"/>
      <c r="AR143" s="425"/>
      <c r="AS143" s="426" t="s">
        <v>245</v>
      </c>
      <c r="AT143" s="425" t="s">
        <v>350</v>
      </c>
      <c r="AU143" s="427"/>
      <c r="AV143" s="428" t="s">
        <v>301</v>
      </c>
      <c r="AW143" s="547">
        <v>4.2</v>
      </c>
      <c r="AX143" s="547">
        <v>0</v>
      </c>
      <c r="AY143" s="547">
        <v>5.4</v>
      </c>
      <c r="AZ143" s="563">
        <v>4196</v>
      </c>
      <c r="BA143" s="430" t="s">
        <v>71</v>
      </c>
      <c r="BB143" s="434" t="s">
        <v>70</v>
      </c>
      <c r="BC143" s="564">
        <v>9</v>
      </c>
    </row>
    <row r="144" spans="1:58" ht="21.95" customHeight="1" x14ac:dyDescent="0.25">
      <c r="A144" s="992"/>
      <c r="B144" s="401">
        <v>141</v>
      </c>
      <c r="C144" s="704" t="s">
        <v>834</v>
      </c>
      <c r="D144" s="576"/>
      <c r="E144" s="576">
        <v>1</v>
      </c>
      <c r="F144" s="577"/>
      <c r="G144" s="577"/>
      <c r="H144" s="577"/>
      <c r="I144" s="546"/>
      <c r="J144" s="557">
        <v>2</v>
      </c>
      <c r="K144" s="408" t="str">
        <f t="shared" si="17"/>
        <v>I</v>
      </c>
      <c r="L144" s="408" t="str">
        <f t="shared" si="18"/>
        <v xml:space="preserve"> </v>
      </c>
      <c r="M144" s="408" t="str">
        <f t="shared" si="19"/>
        <v xml:space="preserve"> </v>
      </c>
      <c r="N144" s="493">
        <v>1</v>
      </c>
      <c r="O144" s="547">
        <v>12.6</v>
      </c>
      <c r="P144" s="547">
        <v>12.6</v>
      </c>
      <c r="Q144" s="543">
        <v>0.75</v>
      </c>
      <c r="R144" s="412">
        <v>9.4499999999999993</v>
      </c>
      <c r="S144" s="412"/>
      <c r="T144" s="548" t="s">
        <v>245</v>
      </c>
      <c r="U144" s="414">
        <v>11</v>
      </c>
      <c r="V144" s="415">
        <v>7</v>
      </c>
      <c r="W144" s="415">
        <v>9</v>
      </c>
      <c r="X144" s="415">
        <v>1</v>
      </c>
      <c r="Y144" s="415">
        <v>3</v>
      </c>
      <c r="Z144" s="415">
        <v>10</v>
      </c>
      <c r="AA144" s="415">
        <v>6</v>
      </c>
      <c r="AB144" s="415">
        <v>8</v>
      </c>
      <c r="AC144" s="416">
        <v>2</v>
      </c>
      <c r="AD144" s="687" t="s">
        <v>50</v>
      </c>
      <c r="AE144" s="481"/>
      <c r="AF144" s="481" t="s">
        <v>50</v>
      </c>
      <c r="AG144" s="481" t="s">
        <v>50</v>
      </c>
      <c r="AH144" s="432"/>
      <c r="AI144" s="433"/>
      <c r="AJ144" s="422" t="s">
        <v>245</v>
      </c>
      <c r="AK144" s="423" t="s">
        <v>245</v>
      </c>
      <c r="AL144" s="423" t="s">
        <v>245</v>
      </c>
      <c r="AM144" s="424"/>
      <c r="AN144" s="423" t="s">
        <v>245</v>
      </c>
      <c r="AO144" s="425"/>
      <c r="AP144" s="426"/>
      <c r="AQ144" s="425"/>
      <c r="AR144" s="425"/>
      <c r="AS144" s="425" t="s">
        <v>245</v>
      </c>
      <c r="AT144" s="425" t="s">
        <v>350</v>
      </c>
      <c r="AU144" s="427"/>
      <c r="AV144" s="428" t="s">
        <v>301</v>
      </c>
      <c r="AW144" s="547">
        <v>3</v>
      </c>
      <c r="AX144" s="547">
        <v>0</v>
      </c>
      <c r="AY144" s="547">
        <v>3</v>
      </c>
      <c r="AZ144" s="563">
        <v>2235</v>
      </c>
      <c r="BA144" s="430" t="s">
        <v>71</v>
      </c>
      <c r="BB144" s="434" t="s">
        <v>70</v>
      </c>
      <c r="BC144" s="564">
        <v>5</v>
      </c>
    </row>
    <row r="145" spans="1:55" ht="21.95" customHeight="1" x14ac:dyDescent="0.25">
      <c r="A145" s="992"/>
      <c r="B145" s="401">
        <v>142</v>
      </c>
      <c r="C145" s="704" t="s">
        <v>704</v>
      </c>
      <c r="D145" s="576"/>
      <c r="E145" s="576">
        <v>1</v>
      </c>
      <c r="F145" s="577">
        <v>1</v>
      </c>
      <c r="G145" s="577"/>
      <c r="H145" s="577"/>
      <c r="I145" s="546"/>
      <c r="J145" s="557"/>
      <c r="K145" s="408" t="str">
        <f t="shared" si="17"/>
        <v>I</v>
      </c>
      <c r="L145" s="408" t="str">
        <f t="shared" si="18"/>
        <v xml:space="preserve"> </v>
      </c>
      <c r="M145" s="408" t="str">
        <f t="shared" si="19"/>
        <v xml:space="preserve"> </v>
      </c>
      <c r="N145" s="565"/>
      <c r="O145" s="547">
        <v>18</v>
      </c>
      <c r="P145" s="547">
        <v>18</v>
      </c>
      <c r="Q145" s="543">
        <v>0.75</v>
      </c>
      <c r="R145" s="412">
        <v>13.5</v>
      </c>
      <c r="S145" s="412"/>
      <c r="T145" s="548" t="s">
        <v>245</v>
      </c>
      <c r="U145" s="414" t="s">
        <v>505</v>
      </c>
      <c r="V145" s="415">
        <v>4</v>
      </c>
      <c r="W145" s="415">
        <v>5</v>
      </c>
      <c r="X145" s="415">
        <v>1</v>
      </c>
      <c r="Y145" s="415">
        <v>2</v>
      </c>
      <c r="Z145" s="415" t="s">
        <v>505</v>
      </c>
      <c r="AA145" s="415">
        <v>7</v>
      </c>
      <c r="AB145" s="415">
        <v>6</v>
      </c>
      <c r="AC145" s="416">
        <v>3</v>
      </c>
      <c r="AD145" s="481" t="s">
        <v>50</v>
      </c>
      <c r="AE145" s="481"/>
      <c r="AF145" s="481"/>
      <c r="AG145" s="432" t="s">
        <v>50</v>
      </c>
      <c r="AH145" s="432"/>
      <c r="AI145" s="433"/>
      <c r="AJ145" s="422" t="s">
        <v>245</v>
      </c>
      <c r="AK145" s="423"/>
      <c r="AL145" s="423" t="s">
        <v>245</v>
      </c>
      <c r="AM145" s="424"/>
      <c r="AN145" s="423" t="s">
        <v>245</v>
      </c>
      <c r="AO145" s="425"/>
      <c r="AP145" s="426" t="s">
        <v>245</v>
      </c>
      <c r="AQ145" s="425"/>
      <c r="AR145" s="425"/>
      <c r="AS145" s="425" t="s">
        <v>245</v>
      </c>
      <c r="AT145" s="425"/>
      <c r="AU145" s="427"/>
      <c r="AV145" s="428"/>
      <c r="AW145" s="547"/>
      <c r="AX145" s="547"/>
      <c r="AY145" s="547"/>
      <c r="AZ145" s="563">
        <v>13903</v>
      </c>
      <c r="BA145" s="430"/>
      <c r="BB145" s="434"/>
      <c r="BC145" s="564">
        <v>35</v>
      </c>
    </row>
    <row r="146" spans="1:55" ht="21.95" customHeight="1" x14ac:dyDescent="0.25">
      <c r="A146" s="992"/>
      <c r="B146" s="401">
        <v>143</v>
      </c>
      <c r="C146" s="704" t="s">
        <v>825</v>
      </c>
      <c r="D146" s="576"/>
      <c r="E146" s="576">
        <v>1</v>
      </c>
      <c r="F146" s="577">
        <v>1</v>
      </c>
      <c r="G146" s="577"/>
      <c r="H146" s="577"/>
      <c r="I146" s="546"/>
      <c r="J146" s="557"/>
      <c r="K146" s="408" t="str">
        <f t="shared" si="17"/>
        <v>I</v>
      </c>
      <c r="L146" s="408" t="str">
        <f t="shared" si="18"/>
        <v xml:space="preserve"> </v>
      </c>
      <c r="M146" s="408" t="str">
        <f t="shared" si="19"/>
        <v xml:space="preserve"> </v>
      </c>
      <c r="N146" s="565"/>
      <c r="O146" s="547">
        <v>9.6</v>
      </c>
      <c r="P146" s="547">
        <v>9.6</v>
      </c>
      <c r="Q146" s="543">
        <v>0.75</v>
      </c>
      <c r="R146" s="412">
        <v>7.1999999999999993</v>
      </c>
      <c r="S146" s="412"/>
      <c r="T146" s="548" t="s">
        <v>245</v>
      </c>
      <c r="U146" s="438" t="s">
        <v>505</v>
      </c>
      <c r="V146" s="439">
        <v>5</v>
      </c>
      <c r="W146" s="439">
        <v>6</v>
      </c>
      <c r="X146" s="439">
        <v>2</v>
      </c>
      <c r="Y146" s="439">
        <v>1</v>
      </c>
      <c r="Z146" s="439" t="s">
        <v>505</v>
      </c>
      <c r="AA146" s="439">
        <v>7</v>
      </c>
      <c r="AB146" s="439">
        <v>4</v>
      </c>
      <c r="AC146" s="440">
        <v>3</v>
      </c>
      <c r="AD146" s="481" t="s">
        <v>50</v>
      </c>
      <c r="AE146" s="481"/>
      <c r="AF146" s="481"/>
      <c r="AG146" s="432" t="s">
        <v>50</v>
      </c>
      <c r="AH146" s="432"/>
      <c r="AI146" s="433"/>
      <c r="AJ146" s="422" t="s">
        <v>245</v>
      </c>
      <c r="AK146" s="423" t="s">
        <v>245</v>
      </c>
      <c r="AL146" s="423" t="s">
        <v>245</v>
      </c>
      <c r="AM146" s="424"/>
      <c r="AN146" s="423" t="s">
        <v>245</v>
      </c>
      <c r="AO146" s="425"/>
      <c r="AP146" s="426" t="s">
        <v>245</v>
      </c>
      <c r="AQ146" s="425"/>
      <c r="AR146" s="425"/>
      <c r="AS146" s="425" t="s">
        <v>245</v>
      </c>
      <c r="AT146" s="425"/>
      <c r="AU146" s="427"/>
      <c r="AV146" s="428"/>
      <c r="AW146" s="547"/>
      <c r="AX146" s="547"/>
      <c r="AY146" s="547"/>
      <c r="AZ146" s="563">
        <v>3262</v>
      </c>
      <c r="BA146" s="430"/>
      <c r="BB146" s="434"/>
      <c r="BC146" s="564">
        <v>0</v>
      </c>
    </row>
    <row r="147" spans="1:55" ht="21.95" customHeight="1" x14ac:dyDescent="0.25">
      <c r="A147" s="992"/>
      <c r="B147" s="401">
        <v>144</v>
      </c>
      <c r="C147" s="704" t="s">
        <v>609</v>
      </c>
      <c r="D147" s="576"/>
      <c r="E147" s="576"/>
      <c r="F147" s="577">
        <v>1</v>
      </c>
      <c r="G147" s="577">
        <v>2</v>
      </c>
      <c r="H147" s="577"/>
      <c r="I147" s="546"/>
      <c r="J147" s="557"/>
      <c r="K147" s="408" t="str">
        <f t="shared" si="17"/>
        <v>I</v>
      </c>
      <c r="L147" s="408" t="str">
        <f t="shared" si="18"/>
        <v xml:space="preserve"> </v>
      </c>
      <c r="M147" s="408" t="str">
        <f t="shared" si="19"/>
        <v xml:space="preserve"> </v>
      </c>
      <c r="N147" s="565"/>
      <c r="O147" s="547">
        <v>9.6</v>
      </c>
      <c r="P147" s="547">
        <v>8.4</v>
      </c>
      <c r="Q147" s="686">
        <v>0.25</v>
      </c>
      <c r="R147" s="412">
        <v>2.1</v>
      </c>
      <c r="S147" s="412"/>
      <c r="T147" s="548" t="s">
        <v>245</v>
      </c>
      <c r="U147" s="414" t="s">
        <v>505</v>
      </c>
      <c r="V147" s="415">
        <v>6</v>
      </c>
      <c r="W147" s="415">
        <v>5</v>
      </c>
      <c r="X147" s="415">
        <v>2</v>
      </c>
      <c r="Y147" s="415">
        <v>1</v>
      </c>
      <c r="Z147" s="415" t="s">
        <v>505</v>
      </c>
      <c r="AA147" s="415">
        <v>7</v>
      </c>
      <c r="AB147" s="415">
        <v>4</v>
      </c>
      <c r="AC147" s="416">
        <v>3</v>
      </c>
      <c r="AD147" s="481" t="s">
        <v>50</v>
      </c>
      <c r="AE147" s="481"/>
      <c r="AF147" s="481"/>
      <c r="AG147" s="432" t="s">
        <v>50</v>
      </c>
      <c r="AH147" s="432"/>
      <c r="AI147" s="433"/>
      <c r="AJ147" s="422" t="s">
        <v>245</v>
      </c>
      <c r="AK147" s="423"/>
      <c r="AL147" s="423" t="s">
        <v>245</v>
      </c>
      <c r="AM147" s="424"/>
      <c r="AN147" s="423" t="s">
        <v>245</v>
      </c>
      <c r="AO147" s="425"/>
      <c r="AP147" s="426" t="s">
        <v>245</v>
      </c>
      <c r="AQ147" s="425"/>
      <c r="AR147" s="425"/>
      <c r="AS147" s="425"/>
      <c r="AT147" s="425"/>
      <c r="AU147" s="427"/>
      <c r="AV147" s="428"/>
      <c r="AW147" s="547"/>
      <c r="AX147" s="547"/>
      <c r="AY147" s="547"/>
      <c r="AZ147" s="563">
        <v>1055</v>
      </c>
      <c r="BA147" s="430"/>
      <c r="BB147" s="434"/>
      <c r="BC147" s="564">
        <v>0</v>
      </c>
    </row>
    <row r="148" spans="1:55" ht="21.95" customHeight="1" x14ac:dyDescent="0.25">
      <c r="A148" s="992"/>
      <c r="B148" s="401">
        <v>145</v>
      </c>
      <c r="C148" s="704" t="s">
        <v>610</v>
      </c>
      <c r="D148" s="576"/>
      <c r="E148" s="576"/>
      <c r="F148" s="577">
        <v>2</v>
      </c>
      <c r="G148" s="577">
        <v>2</v>
      </c>
      <c r="H148" s="577"/>
      <c r="I148" s="546"/>
      <c r="J148" s="557"/>
      <c r="K148" s="408" t="str">
        <f t="shared" si="17"/>
        <v xml:space="preserve"> </v>
      </c>
      <c r="L148" s="408" t="str">
        <f t="shared" si="18"/>
        <v>II</v>
      </c>
      <c r="M148" s="408" t="str">
        <f t="shared" si="19"/>
        <v xml:space="preserve"> </v>
      </c>
      <c r="N148" s="565">
        <v>1</v>
      </c>
      <c r="O148" s="547">
        <v>5.3999999999999995</v>
      </c>
      <c r="P148" s="547">
        <v>4.2</v>
      </c>
      <c r="Q148" s="686">
        <v>0.25</v>
      </c>
      <c r="R148" s="412">
        <v>1.05</v>
      </c>
      <c r="S148" s="412"/>
      <c r="T148" s="548"/>
      <c r="U148" s="414" t="s">
        <v>505</v>
      </c>
      <c r="V148" s="415">
        <v>4</v>
      </c>
      <c r="W148" s="415">
        <v>5</v>
      </c>
      <c r="X148" s="415">
        <v>2</v>
      </c>
      <c r="Y148" s="415">
        <v>1</v>
      </c>
      <c r="Z148" s="415" t="s">
        <v>505</v>
      </c>
      <c r="AA148" s="415" t="s">
        <v>505</v>
      </c>
      <c r="AB148" s="415">
        <v>3</v>
      </c>
      <c r="AC148" s="416" t="s">
        <v>505</v>
      </c>
      <c r="AD148" s="481" t="s">
        <v>50</v>
      </c>
      <c r="AE148" s="481"/>
      <c r="AF148" s="481"/>
      <c r="AG148" s="432" t="s">
        <v>50</v>
      </c>
      <c r="AH148" s="432"/>
      <c r="AI148" s="433"/>
      <c r="AJ148" s="422"/>
      <c r="AK148" s="423"/>
      <c r="AL148" s="423" t="s">
        <v>245</v>
      </c>
      <c r="AM148" s="424"/>
      <c r="AN148" s="423" t="s">
        <v>245</v>
      </c>
      <c r="AO148" s="425"/>
      <c r="AP148" s="426" t="s">
        <v>245</v>
      </c>
      <c r="AQ148" s="425"/>
      <c r="AR148" s="425"/>
      <c r="AS148" s="425"/>
      <c r="AT148" s="425"/>
      <c r="AU148" s="427"/>
      <c r="AV148" s="428"/>
      <c r="AW148" s="547"/>
      <c r="AX148" s="547"/>
      <c r="AY148" s="547"/>
      <c r="AZ148" s="563">
        <v>690</v>
      </c>
      <c r="BA148" s="430"/>
      <c r="BB148" s="434"/>
      <c r="BC148" s="564">
        <v>0</v>
      </c>
    </row>
    <row r="149" spans="1:55" ht="21.95" customHeight="1" x14ac:dyDescent="0.25">
      <c r="A149" s="992"/>
      <c r="B149" s="401">
        <v>146</v>
      </c>
      <c r="C149" s="402" t="s">
        <v>644</v>
      </c>
      <c r="D149" s="576"/>
      <c r="E149" s="576"/>
      <c r="F149" s="577">
        <v>1</v>
      </c>
      <c r="G149" s="577">
        <v>2</v>
      </c>
      <c r="H149" s="577"/>
      <c r="I149" s="546"/>
      <c r="J149" s="557"/>
      <c r="K149" s="408" t="str">
        <f t="shared" si="17"/>
        <v>I</v>
      </c>
      <c r="L149" s="408" t="str">
        <f t="shared" si="18"/>
        <v xml:space="preserve"> </v>
      </c>
      <c r="M149" s="408" t="str">
        <f t="shared" si="19"/>
        <v xml:space="preserve"> </v>
      </c>
      <c r="N149" s="565"/>
      <c r="O149" s="547">
        <v>3</v>
      </c>
      <c r="P149" s="547">
        <v>3</v>
      </c>
      <c r="Q149" s="686">
        <v>0.25</v>
      </c>
      <c r="R149" s="412">
        <v>0.75</v>
      </c>
      <c r="S149" s="412"/>
      <c r="T149" s="548"/>
      <c r="U149" s="414" t="s">
        <v>505</v>
      </c>
      <c r="V149" s="415">
        <v>3</v>
      </c>
      <c r="W149" s="415" t="s">
        <v>505</v>
      </c>
      <c r="X149" s="415" t="s">
        <v>505</v>
      </c>
      <c r="Y149" s="415">
        <v>1</v>
      </c>
      <c r="Z149" s="415" t="s">
        <v>505</v>
      </c>
      <c r="AA149" s="415" t="s">
        <v>505</v>
      </c>
      <c r="AB149" s="415">
        <v>2</v>
      </c>
      <c r="AC149" s="416" t="s">
        <v>505</v>
      </c>
      <c r="AD149" s="481" t="s">
        <v>50</v>
      </c>
      <c r="AE149" s="481"/>
      <c r="AF149" s="481"/>
      <c r="AG149" s="432" t="s">
        <v>50</v>
      </c>
      <c r="AH149" s="432"/>
      <c r="AI149" s="433"/>
      <c r="AJ149" s="422"/>
      <c r="AK149" s="423" t="s">
        <v>245</v>
      </c>
      <c r="AL149" s="423" t="s">
        <v>245</v>
      </c>
      <c r="AM149" s="424"/>
      <c r="AN149" s="423" t="s">
        <v>245</v>
      </c>
      <c r="AO149" s="425"/>
      <c r="AP149" s="426" t="s">
        <v>245</v>
      </c>
      <c r="AQ149" s="425"/>
      <c r="AR149" s="425"/>
      <c r="AS149" s="425"/>
      <c r="AT149" s="425"/>
      <c r="AU149" s="427"/>
      <c r="AV149" s="428"/>
      <c r="AW149" s="547"/>
      <c r="AX149" s="547"/>
      <c r="AY149" s="547"/>
      <c r="AZ149" s="563">
        <v>4337</v>
      </c>
      <c r="BA149" s="430"/>
      <c r="BB149" s="434"/>
      <c r="BC149" s="564">
        <v>13</v>
      </c>
    </row>
    <row r="150" spans="1:55" ht="21.95" customHeight="1" x14ac:dyDescent="0.25">
      <c r="A150" s="992"/>
      <c r="B150" s="401">
        <v>147</v>
      </c>
      <c r="C150" s="560" t="s">
        <v>605</v>
      </c>
      <c r="D150" s="576"/>
      <c r="E150" s="576"/>
      <c r="F150" s="577">
        <v>1</v>
      </c>
      <c r="G150" s="577"/>
      <c r="H150" s="577"/>
      <c r="I150" s="546"/>
      <c r="J150" s="557"/>
      <c r="K150" s="408" t="str">
        <f t="shared" si="17"/>
        <v>I</v>
      </c>
      <c r="L150" s="408" t="str">
        <f t="shared" si="18"/>
        <v xml:space="preserve"> </v>
      </c>
      <c r="M150" s="408" t="str">
        <f t="shared" si="19"/>
        <v xml:space="preserve"> </v>
      </c>
      <c r="N150" s="565">
        <v>3</v>
      </c>
      <c r="O150" s="547">
        <v>21</v>
      </c>
      <c r="P150" s="547"/>
      <c r="Q150" s="558" t="s">
        <v>245</v>
      </c>
      <c r="R150" s="412">
        <v>1.7</v>
      </c>
      <c r="S150" s="412"/>
      <c r="T150" s="548"/>
      <c r="U150" s="414">
        <v>10</v>
      </c>
      <c r="V150" s="415">
        <v>5</v>
      </c>
      <c r="W150" s="415">
        <v>6</v>
      </c>
      <c r="X150" s="415">
        <v>2</v>
      </c>
      <c r="Y150" s="415">
        <v>1</v>
      </c>
      <c r="Z150" s="415">
        <v>3</v>
      </c>
      <c r="AA150" s="415">
        <v>9</v>
      </c>
      <c r="AB150" s="415">
        <v>7</v>
      </c>
      <c r="AC150" s="416">
        <v>4</v>
      </c>
      <c r="AD150" s="481" t="s">
        <v>50</v>
      </c>
      <c r="AE150" s="481"/>
      <c r="AF150" s="481"/>
      <c r="AG150" s="432"/>
      <c r="AH150" s="432"/>
      <c r="AI150" s="433"/>
      <c r="AJ150" s="422"/>
      <c r="AK150" s="423"/>
      <c r="AL150" s="423" t="s">
        <v>245</v>
      </c>
      <c r="AM150" s="424"/>
      <c r="AN150" s="423" t="s">
        <v>245</v>
      </c>
      <c r="AO150" s="425"/>
      <c r="AP150" s="426" t="s">
        <v>245</v>
      </c>
      <c r="AQ150" s="425"/>
      <c r="AR150" s="425"/>
      <c r="AS150" s="425"/>
      <c r="AT150" s="425"/>
      <c r="AU150" s="427"/>
      <c r="AV150" s="428"/>
      <c r="AW150" s="547"/>
      <c r="AX150" s="547"/>
      <c r="AY150" s="547"/>
      <c r="AZ150" s="563">
        <v>4511</v>
      </c>
      <c r="BA150" s="430"/>
      <c r="BB150" s="434"/>
      <c r="BC150" s="564">
        <v>7</v>
      </c>
    </row>
    <row r="151" spans="1:55" ht="21.95" customHeight="1" x14ac:dyDescent="0.25">
      <c r="A151" s="992"/>
      <c r="B151" s="401">
        <v>148</v>
      </c>
      <c r="C151" s="560" t="s">
        <v>808</v>
      </c>
      <c r="D151" s="576"/>
      <c r="E151" s="576"/>
      <c r="F151" s="577">
        <v>1</v>
      </c>
      <c r="G151" s="577"/>
      <c r="H151" s="577"/>
      <c r="I151" s="546"/>
      <c r="J151" s="557"/>
      <c r="K151" s="408" t="str">
        <f t="shared" si="17"/>
        <v>I</v>
      </c>
      <c r="L151" s="408" t="str">
        <f t="shared" si="18"/>
        <v xml:space="preserve"> </v>
      </c>
      <c r="M151" s="408" t="str">
        <f t="shared" si="19"/>
        <v xml:space="preserve"> </v>
      </c>
      <c r="N151" s="565">
        <v>1</v>
      </c>
      <c r="O151" s="547"/>
      <c r="P151" s="547"/>
      <c r="Q151" s="558" t="s">
        <v>245</v>
      </c>
      <c r="R151" s="412">
        <v>1.5</v>
      </c>
      <c r="S151" s="412"/>
      <c r="T151" s="548"/>
      <c r="U151" s="414">
        <v>5</v>
      </c>
      <c r="V151" s="415">
        <v>3</v>
      </c>
      <c r="W151" s="415" t="s">
        <v>505</v>
      </c>
      <c r="X151" s="415" t="s">
        <v>505</v>
      </c>
      <c r="Y151" s="415">
        <v>1</v>
      </c>
      <c r="Z151" s="415" t="s">
        <v>505</v>
      </c>
      <c r="AA151" s="415" t="s">
        <v>505</v>
      </c>
      <c r="AB151" s="415">
        <v>2</v>
      </c>
      <c r="AC151" s="416" t="s">
        <v>505</v>
      </c>
      <c r="AD151" s="481" t="s">
        <v>50</v>
      </c>
      <c r="AE151" s="481"/>
      <c r="AF151" s="481"/>
      <c r="AG151" s="432"/>
      <c r="AH151" s="432"/>
      <c r="AI151" s="433"/>
      <c r="AJ151" s="422"/>
      <c r="AK151" s="423"/>
      <c r="AL151" s="423" t="s">
        <v>245</v>
      </c>
      <c r="AM151" s="424"/>
      <c r="AN151" s="423" t="s">
        <v>245</v>
      </c>
      <c r="AO151" s="425"/>
      <c r="AP151" s="426" t="s">
        <v>245</v>
      </c>
      <c r="AQ151" s="425"/>
      <c r="AR151" s="425"/>
      <c r="AS151" s="425"/>
      <c r="AT151" s="425"/>
      <c r="AU151" s="427"/>
      <c r="AV151" s="428"/>
      <c r="AW151" s="547"/>
      <c r="AX151" s="547"/>
      <c r="AY151" s="547"/>
      <c r="AZ151" s="563">
        <v>1599</v>
      </c>
      <c r="BA151" s="430"/>
      <c r="BB151" s="434"/>
      <c r="BC151" s="564">
        <v>2</v>
      </c>
    </row>
    <row r="152" spans="1:55" ht="21.95" customHeight="1" x14ac:dyDescent="0.25">
      <c r="A152" s="992"/>
      <c r="B152" s="401">
        <v>149</v>
      </c>
      <c r="C152" s="560" t="s">
        <v>625</v>
      </c>
      <c r="D152" s="576"/>
      <c r="E152" s="576"/>
      <c r="F152" s="577">
        <v>1</v>
      </c>
      <c r="G152" s="577"/>
      <c r="H152" s="577"/>
      <c r="I152" s="546"/>
      <c r="J152" s="557"/>
      <c r="K152" s="408" t="str">
        <f t="shared" si="17"/>
        <v>I</v>
      </c>
      <c r="L152" s="408" t="str">
        <f t="shared" si="18"/>
        <v xml:space="preserve"> </v>
      </c>
      <c r="M152" s="408" t="str">
        <f t="shared" si="19"/>
        <v xml:space="preserve"> </v>
      </c>
      <c r="N152" s="565"/>
      <c r="O152" s="547"/>
      <c r="P152" s="547"/>
      <c r="Q152" s="558" t="s">
        <v>245</v>
      </c>
      <c r="R152" s="412">
        <v>1.3</v>
      </c>
      <c r="S152" s="412"/>
      <c r="T152" s="548"/>
      <c r="U152" s="414" t="s">
        <v>505</v>
      </c>
      <c r="V152" s="415">
        <v>4</v>
      </c>
      <c r="W152" s="415" t="s">
        <v>505</v>
      </c>
      <c r="X152" s="415" t="s">
        <v>505</v>
      </c>
      <c r="Y152" s="415">
        <v>2</v>
      </c>
      <c r="Z152" s="415" t="s">
        <v>505</v>
      </c>
      <c r="AA152" s="415" t="s">
        <v>505</v>
      </c>
      <c r="AB152" s="415">
        <v>3</v>
      </c>
      <c r="AC152" s="416" t="s">
        <v>505</v>
      </c>
      <c r="AD152" s="481" t="s">
        <v>50</v>
      </c>
      <c r="AE152" s="481"/>
      <c r="AF152" s="481"/>
      <c r="AG152" s="432"/>
      <c r="AH152" s="432"/>
      <c r="AI152" s="433"/>
      <c r="AJ152" s="422"/>
      <c r="AK152" s="423"/>
      <c r="AL152" s="423" t="s">
        <v>245</v>
      </c>
      <c r="AM152" s="424"/>
      <c r="AN152" s="423" t="s">
        <v>245</v>
      </c>
      <c r="AO152" s="425"/>
      <c r="AP152" s="426" t="s">
        <v>245</v>
      </c>
      <c r="AQ152" s="425"/>
      <c r="AR152" s="425"/>
      <c r="AS152" s="425"/>
      <c r="AT152" s="425"/>
      <c r="AU152" s="427"/>
      <c r="AV152" s="428"/>
      <c r="AW152" s="547"/>
      <c r="AX152" s="547"/>
      <c r="AY152" s="547"/>
      <c r="AZ152" s="563">
        <v>611</v>
      </c>
      <c r="BA152" s="430"/>
      <c r="BB152" s="434"/>
      <c r="BC152" s="564">
        <v>0</v>
      </c>
    </row>
    <row r="153" spans="1:55" ht="21.95" customHeight="1" x14ac:dyDescent="0.25">
      <c r="A153" s="992"/>
      <c r="B153" s="401">
        <v>150</v>
      </c>
      <c r="C153" s="560" t="s">
        <v>792</v>
      </c>
      <c r="D153" s="464"/>
      <c r="E153" s="464"/>
      <c r="F153" s="424">
        <v>1</v>
      </c>
      <c r="G153" s="424"/>
      <c r="H153" s="424"/>
      <c r="I153" s="561"/>
      <c r="J153" s="562"/>
      <c r="K153" s="408" t="str">
        <f t="shared" si="17"/>
        <v>I</v>
      </c>
      <c r="L153" s="467" t="str">
        <f t="shared" si="18"/>
        <v xml:space="preserve"> </v>
      </c>
      <c r="M153" s="467" t="str">
        <f t="shared" si="19"/>
        <v xml:space="preserve"> </v>
      </c>
      <c r="N153" s="565"/>
      <c r="O153" s="547"/>
      <c r="P153" s="547"/>
      <c r="Q153" s="558" t="s">
        <v>245</v>
      </c>
      <c r="R153" s="412">
        <v>2.2000000000000002</v>
      </c>
      <c r="S153" s="412"/>
      <c r="T153" s="548"/>
      <c r="U153" s="414" t="s">
        <v>505</v>
      </c>
      <c r="V153" s="415">
        <v>2</v>
      </c>
      <c r="W153" s="415">
        <v>5</v>
      </c>
      <c r="X153" s="415">
        <v>4</v>
      </c>
      <c r="Y153" s="415">
        <v>1</v>
      </c>
      <c r="Z153" s="415" t="s">
        <v>505</v>
      </c>
      <c r="AA153" s="415" t="s">
        <v>505</v>
      </c>
      <c r="AB153" s="415">
        <v>3</v>
      </c>
      <c r="AC153" s="416" t="s">
        <v>505</v>
      </c>
      <c r="AD153" s="481" t="s">
        <v>50</v>
      </c>
      <c r="AE153" s="481"/>
      <c r="AF153" s="481"/>
      <c r="AG153" s="432"/>
      <c r="AH153" s="432"/>
      <c r="AI153" s="433"/>
      <c r="AJ153" s="422"/>
      <c r="AK153" s="423"/>
      <c r="AL153" s="423" t="s">
        <v>245</v>
      </c>
      <c r="AM153" s="424"/>
      <c r="AN153" s="423" t="s">
        <v>245</v>
      </c>
      <c r="AO153" s="425"/>
      <c r="AP153" s="425" t="s">
        <v>245</v>
      </c>
      <c r="AQ153" s="425"/>
      <c r="AR153" s="425"/>
      <c r="AS153" s="425"/>
      <c r="AT153" s="425"/>
      <c r="AU153" s="427"/>
      <c r="AV153" s="428"/>
      <c r="AW153" s="547"/>
      <c r="AX153" s="547"/>
      <c r="AY153" s="547"/>
      <c r="AZ153" s="563">
        <v>1030</v>
      </c>
      <c r="BA153" s="430"/>
      <c r="BB153" s="434"/>
      <c r="BC153" s="564">
        <v>3</v>
      </c>
    </row>
    <row r="154" spans="1:55" ht="21.95" customHeight="1" x14ac:dyDescent="0.25">
      <c r="A154" s="992"/>
      <c r="B154" s="401">
        <v>151</v>
      </c>
      <c r="C154" s="560" t="s">
        <v>589</v>
      </c>
      <c r="D154" s="464"/>
      <c r="E154" s="464"/>
      <c r="F154" s="424">
        <v>1</v>
      </c>
      <c r="G154" s="424"/>
      <c r="H154" s="424"/>
      <c r="I154" s="561"/>
      <c r="J154" s="562"/>
      <c r="K154" s="408" t="str">
        <f t="shared" si="17"/>
        <v>I</v>
      </c>
      <c r="L154" s="467" t="str">
        <f t="shared" si="18"/>
        <v xml:space="preserve"> </v>
      </c>
      <c r="M154" s="467" t="str">
        <f t="shared" si="19"/>
        <v xml:space="preserve"> </v>
      </c>
      <c r="N154" s="565">
        <v>2</v>
      </c>
      <c r="O154" s="547">
        <v>7.8</v>
      </c>
      <c r="P154" s="547"/>
      <c r="Q154" s="558" t="s">
        <v>245</v>
      </c>
      <c r="R154" s="412">
        <v>1.8</v>
      </c>
      <c r="S154" s="412"/>
      <c r="T154" s="548"/>
      <c r="U154" s="414">
        <v>11</v>
      </c>
      <c r="V154" s="415">
        <v>8</v>
      </c>
      <c r="W154" s="415">
        <v>7</v>
      </c>
      <c r="X154" s="415">
        <v>4</v>
      </c>
      <c r="Y154" s="415">
        <v>2</v>
      </c>
      <c r="Z154" s="415">
        <v>1</v>
      </c>
      <c r="AA154" s="415">
        <v>5</v>
      </c>
      <c r="AB154" s="415">
        <v>6</v>
      </c>
      <c r="AC154" s="416">
        <v>3</v>
      </c>
      <c r="AD154" s="481" t="s">
        <v>50</v>
      </c>
      <c r="AE154" s="481"/>
      <c r="AF154" s="481"/>
      <c r="AG154" s="432"/>
      <c r="AH154" s="432"/>
      <c r="AI154" s="433"/>
      <c r="AJ154" s="422"/>
      <c r="AK154" s="423"/>
      <c r="AL154" s="423" t="s">
        <v>245</v>
      </c>
      <c r="AM154" s="424"/>
      <c r="AN154" s="423" t="s">
        <v>245</v>
      </c>
      <c r="AO154" s="425"/>
      <c r="AP154" s="425" t="s">
        <v>245</v>
      </c>
      <c r="AQ154" s="425"/>
      <c r="AR154" s="425"/>
      <c r="AS154" s="425"/>
      <c r="AT154" s="425"/>
      <c r="AU154" s="427"/>
      <c r="AV154" s="428"/>
      <c r="AW154" s="547"/>
      <c r="AX154" s="547"/>
      <c r="AY154" s="547"/>
      <c r="AZ154" s="563">
        <v>4052</v>
      </c>
      <c r="BA154" s="430"/>
      <c r="BB154" s="434"/>
      <c r="BC154" s="564">
        <v>7</v>
      </c>
    </row>
    <row r="155" spans="1:55" ht="21.95" customHeight="1" x14ac:dyDescent="0.25">
      <c r="A155" s="992"/>
      <c r="B155" s="401">
        <v>152</v>
      </c>
      <c r="C155" s="560" t="s">
        <v>549</v>
      </c>
      <c r="D155" s="464"/>
      <c r="E155" s="464"/>
      <c r="F155" s="424">
        <v>1</v>
      </c>
      <c r="G155" s="424"/>
      <c r="H155" s="424"/>
      <c r="I155" s="561"/>
      <c r="J155" s="562"/>
      <c r="K155" s="408" t="str">
        <f t="shared" si="17"/>
        <v>I</v>
      </c>
      <c r="L155" s="467" t="str">
        <f t="shared" si="18"/>
        <v xml:space="preserve"> </v>
      </c>
      <c r="M155" s="467" t="str">
        <f t="shared" si="19"/>
        <v xml:space="preserve"> </v>
      </c>
      <c r="N155" s="565">
        <v>0</v>
      </c>
      <c r="O155" s="547">
        <v>4.2</v>
      </c>
      <c r="P155" s="547"/>
      <c r="Q155" s="558" t="s">
        <v>245</v>
      </c>
      <c r="R155" s="412">
        <v>2</v>
      </c>
      <c r="S155" s="412"/>
      <c r="T155" s="548"/>
      <c r="U155" s="414"/>
      <c r="V155" s="415"/>
      <c r="W155" s="415"/>
      <c r="X155" s="415"/>
      <c r="Y155" s="415"/>
      <c r="Z155" s="415"/>
      <c r="AA155" s="415"/>
      <c r="AB155" s="415"/>
      <c r="AC155" s="416"/>
      <c r="AD155" s="481" t="s">
        <v>50</v>
      </c>
      <c r="AE155" s="481"/>
      <c r="AF155" s="481"/>
      <c r="AG155" s="432"/>
      <c r="AH155" s="432"/>
      <c r="AI155" s="433"/>
      <c r="AJ155" s="422"/>
      <c r="AK155" s="423"/>
      <c r="AL155" s="423" t="s">
        <v>245</v>
      </c>
      <c r="AM155" s="424"/>
      <c r="AN155" s="423"/>
      <c r="AO155" s="425"/>
      <c r="AP155" s="425" t="s">
        <v>245</v>
      </c>
      <c r="AQ155" s="425"/>
      <c r="AR155" s="425"/>
      <c r="AS155" s="425"/>
      <c r="AT155" s="425"/>
      <c r="AU155" s="427"/>
      <c r="AV155" s="428"/>
      <c r="AW155" s="547"/>
      <c r="AX155" s="547"/>
      <c r="AY155" s="547"/>
      <c r="AZ155" s="563">
        <v>2756</v>
      </c>
      <c r="BA155" s="430"/>
      <c r="BB155" s="434"/>
      <c r="BC155" s="564">
        <v>11</v>
      </c>
    </row>
    <row r="156" spans="1:55" ht="21.95" customHeight="1" x14ac:dyDescent="0.25">
      <c r="A156" s="992"/>
      <c r="B156" s="401">
        <v>153</v>
      </c>
      <c r="C156" s="450" t="s">
        <v>590</v>
      </c>
      <c r="D156" s="464"/>
      <c r="E156" s="464"/>
      <c r="F156" s="424"/>
      <c r="G156" s="424"/>
      <c r="H156" s="424"/>
      <c r="I156" s="561"/>
      <c r="J156" s="562"/>
      <c r="K156" s="467" t="str">
        <f t="shared" si="17"/>
        <v xml:space="preserve"> </v>
      </c>
      <c r="L156" s="467" t="str">
        <f t="shared" si="18"/>
        <v xml:space="preserve"> </v>
      </c>
      <c r="M156" s="467" t="str">
        <f t="shared" si="19"/>
        <v xml:space="preserve"> </v>
      </c>
      <c r="N156" s="565"/>
      <c r="O156" s="547">
        <v>1.2</v>
      </c>
      <c r="P156" s="547" t="s">
        <v>505</v>
      </c>
      <c r="Q156" s="558"/>
      <c r="R156" s="412"/>
      <c r="S156" s="412"/>
      <c r="T156" s="548"/>
      <c r="U156" s="414" t="s">
        <v>505</v>
      </c>
      <c r="V156" s="415">
        <v>4</v>
      </c>
      <c r="W156" s="415" t="s">
        <v>505</v>
      </c>
      <c r="X156" s="415">
        <v>2</v>
      </c>
      <c r="Y156" s="415">
        <v>1</v>
      </c>
      <c r="Z156" s="415" t="s">
        <v>505</v>
      </c>
      <c r="AA156" s="415" t="s">
        <v>505</v>
      </c>
      <c r="AB156" s="415">
        <v>3</v>
      </c>
      <c r="AC156" s="416" t="s">
        <v>505</v>
      </c>
      <c r="AD156" s="480"/>
      <c r="AE156" s="481"/>
      <c r="AF156" s="481"/>
      <c r="AG156" s="432"/>
      <c r="AH156" s="432"/>
      <c r="AI156" s="433"/>
      <c r="AJ156" s="422"/>
      <c r="AK156" s="423"/>
      <c r="AL156" s="423" t="s">
        <v>245</v>
      </c>
      <c r="AM156" s="424"/>
      <c r="AN156" s="423" t="s">
        <v>245</v>
      </c>
      <c r="AO156" s="425"/>
      <c r="AP156" s="425"/>
      <c r="AQ156" s="425"/>
      <c r="AR156" s="425"/>
      <c r="AS156" s="425"/>
      <c r="AT156" s="425"/>
      <c r="AU156" s="427"/>
      <c r="AV156" s="428" t="s">
        <v>320</v>
      </c>
      <c r="AW156" s="547">
        <v>14.9</v>
      </c>
      <c r="AX156" s="547">
        <v>5</v>
      </c>
      <c r="AY156" s="547">
        <v>10</v>
      </c>
      <c r="AZ156" s="563">
        <v>29489</v>
      </c>
      <c r="BA156" s="430" t="s">
        <v>71</v>
      </c>
      <c r="BB156" s="434" t="s">
        <v>69</v>
      </c>
      <c r="BC156" s="564">
        <v>85</v>
      </c>
    </row>
    <row r="157" spans="1:55" ht="21.95" customHeight="1" x14ac:dyDescent="0.25">
      <c r="A157" s="992"/>
      <c r="B157" s="401">
        <v>154</v>
      </c>
      <c r="C157" s="436" t="s">
        <v>517</v>
      </c>
      <c r="D157" s="464"/>
      <c r="E157" s="464"/>
      <c r="F157" s="424"/>
      <c r="G157" s="424"/>
      <c r="H157" s="424"/>
      <c r="I157" s="561"/>
      <c r="J157" s="562"/>
      <c r="K157" s="467" t="str">
        <f t="shared" si="17"/>
        <v xml:space="preserve"> </v>
      </c>
      <c r="L157" s="467" t="str">
        <f t="shared" si="18"/>
        <v xml:space="preserve"> </v>
      </c>
      <c r="M157" s="467" t="str">
        <f t="shared" si="19"/>
        <v xml:space="preserve"> </v>
      </c>
      <c r="N157" s="565">
        <v>1</v>
      </c>
      <c r="O157" s="547"/>
      <c r="P157" s="547" t="s">
        <v>505</v>
      </c>
      <c r="Q157" s="558"/>
      <c r="R157" s="412"/>
      <c r="S157" s="412"/>
      <c r="T157" s="548"/>
      <c r="U157" s="414" t="s">
        <v>505</v>
      </c>
      <c r="V157" s="415">
        <v>4</v>
      </c>
      <c r="W157" s="415" t="s">
        <v>505</v>
      </c>
      <c r="X157" s="415">
        <v>3</v>
      </c>
      <c r="Y157" s="415">
        <v>2</v>
      </c>
      <c r="Z157" s="415" t="s">
        <v>505</v>
      </c>
      <c r="AA157" s="415" t="s">
        <v>505</v>
      </c>
      <c r="AB157" s="415">
        <v>1</v>
      </c>
      <c r="AC157" s="416" t="s">
        <v>505</v>
      </c>
      <c r="AD157" s="480"/>
      <c r="AE157" s="481"/>
      <c r="AF157" s="481"/>
      <c r="AG157" s="432"/>
      <c r="AH157" s="432"/>
      <c r="AI157" s="433"/>
      <c r="AJ157" s="422"/>
      <c r="AK157" s="423"/>
      <c r="AL157" s="423" t="s">
        <v>245</v>
      </c>
      <c r="AM157" s="424"/>
      <c r="AN157" s="423"/>
      <c r="AO157" s="425"/>
      <c r="AP157" s="425"/>
      <c r="AQ157" s="425"/>
      <c r="AR157" s="425"/>
      <c r="AS157" s="425"/>
      <c r="AT157" s="425"/>
      <c r="AU157" s="427"/>
      <c r="AV157" s="428"/>
      <c r="AW157" s="547">
        <v>9.8000000000000007</v>
      </c>
      <c r="AX157" s="547">
        <v>8</v>
      </c>
      <c r="AY157" s="547">
        <v>5</v>
      </c>
      <c r="AZ157" s="563">
        <v>13872</v>
      </c>
      <c r="BA157" s="430" t="s">
        <v>71</v>
      </c>
      <c r="BB157" s="430" t="s">
        <v>70</v>
      </c>
      <c r="BC157" s="564">
        <v>42</v>
      </c>
    </row>
    <row r="158" spans="1:55" ht="21.95" customHeight="1" x14ac:dyDescent="0.25">
      <c r="A158" s="992"/>
      <c r="B158" s="401">
        <v>155</v>
      </c>
      <c r="C158" s="436" t="s">
        <v>591</v>
      </c>
      <c r="D158" s="403"/>
      <c r="E158" s="403"/>
      <c r="F158" s="404"/>
      <c r="G158" s="404"/>
      <c r="H158" s="404"/>
      <c r="I158" s="546"/>
      <c r="J158" s="557"/>
      <c r="K158" s="408" t="str">
        <f t="shared" si="17"/>
        <v xml:space="preserve"> </v>
      </c>
      <c r="L158" s="408" t="str">
        <f t="shared" si="18"/>
        <v xml:space="preserve"> </v>
      </c>
      <c r="M158" s="408" t="str">
        <f t="shared" si="19"/>
        <v xml:space="preserve"> </v>
      </c>
      <c r="N158" s="565">
        <v>5</v>
      </c>
      <c r="O158" s="547">
        <v>1.7999999999999998</v>
      </c>
      <c r="P158" s="547" t="s">
        <v>505</v>
      </c>
      <c r="Q158" s="543"/>
      <c r="R158" s="412"/>
      <c r="S158" s="412"/>
      <c r="T158" s="548"/>
      <c r="U158" s="414" t="s">
        <v>505</v>
      </c>
      <c r="V158" s="415">
        <v>4</v>
      </c>
      <c r="W158" s="415" t="s">
        <v>505</v>
      </c>
      <c r="X158" s="415">
        <v>3</v>
      </c>
      <c r="Y158" s="415">
        <v>1</v>
      </c>
      <c r="Z158" s="415" t="s">
        <v>505</v>
      </c>
      <c r="AA158" s="415" t="s">
        <v>505</v>
      </c>
      <c r="AB158" s="415">
        <v>2</v>
      </c>
      <c r="AC158" s="416" t="s">
        <v>505</v>
      </c>
      <c r="AD158" s="791"/>
      <c r="AE158" s="418"/>
      <c r="AF158" s="481"/>
      <c r="AG158" s="481"/>
      <c r="AH158" s="481"/>
      <c r="AI158" s="433"/>
      <c r="AJ158" s="422"/>
      <c r="AK158" s="423"/>
      <c r="AL158" s="423" t="s">
        <v>245</v>
      </c>
      <c r="AM158" s="424"/>
      <c r="AN158" s="423"/>
      <c r="AO158" s="425"/>
      <c r="AP158" s="426"/>
      <c r="AQ158" s="425"/>
      <c r="AR158" s="425"/>
      <c r="AS158" s="425"/>
      <c r="AT158" s="425"/>
      <c r="AU158" s="427"/>
      <c r="AV158" s="428" t="s">
        <v>322</v>
      </c>
      <c r="AW158" s="547">
        <v>13.8</v>
      </c>
      <c r="AX158" s="547">
        <v>13.8</v>
      </c>
      <c r="AY158" s="547">
        <v>0</v>
      </c>
      <c r="AZ158" s="563">
        <v>6879</v>
      </c>
      <c r="BA158" s="430" t="s">
        <v>71</v>
      </c>
      <c r="BB158" s="430" t="s">
        <v>69</v>
      </c>
      <c r="BC158" s="564">
        <v>23</v>
      </c>
    </row>
    <row r="159" spans="1:55" ht="21.95" customHeight="1" x14ac:dyDescent="0.25">
      <c r="A159" s="992"/>
      <c r="B159" s="401">
        <v>156</v>
      </c>
      <c r="C159" s="436" t="s">
        <v>592</v>
      </c>
      <c r="D159" s="403"/>
      <c r="E159" s="403"/>
      <c r="F159" s="404"/>
      <c r="G159" s="404"/>
      <c r="H159" s="404"/>
      <c r="I159" s="546"/>
      <c r="J159" s="557"/>
      <c r="K159" s="408" t="str">
        <f t="shared" si="17"/>
        <v xml:space="preserve"> </v>
      </c>
      <c r="L159" s="408" t="str">
        <f t="shared" si="18"/>
        <v xml:space="preserve"> </v>
      </c>
      <c r="M159" s="408" t="str">
        <f t="shared" si="19"/>
        <v xml:space="preserve"> </v>
      </c>
      <c r="N159" s="565">
        <v>0</v>
      </c>
      <c r="O159" s="547">
        <v>4.2</v>
      </c>
      <c r="P159" s="547" t="s">
        <v>505</v>
      </c>
      <c r="Q159" s="543"/>
      <c r="R159" s="412"/>
      <c r="S159" s="412"/>
      <c r="T159" s="548"/>
      <c r="U159" s="414" t="s">
        <v>505</v>
      </c>
      <c r="V159" s="415">
        <v>5</v>
      </c>
      <c r="W159" s="415">
        <v>4</v>
      </c>
      <c r="X159" s="415">
        <v>2</v>
      </c>
      <c r="Y159" s="415" t="s">
        <v>505</v>
      </c>
      <c r="Z159" s="415" t="s">
        <v>505</v>
      </c>
      <c r="AA159" s="415">
        <v>6</v>
      </c>
      <c r="AB159" s="415">
        <v>3</v>
      </c>
      <c r="AC159" s="416">
        <v>1</v>
      </c>
      <c r="AD159" s="480"/>
      <c r="AE159" s="481"/>
      <c r="AF159" s="481"/>
      <c r="AG159" s="481"/>
      <c r="AH159" s="687"/>
      <c r="AI159" s="421"/>
      <c r="AJ159" s="422"/>
      <c r="AK159" s="423"/>
      <c r="AL159" s="423" t="s">
        <v>245</v>
      </c>
      <c r="AM159" s="424"/>
      <c r="AN159" s="423" t="s">
        <v>245</v>
      </c>
      <c r="AO159" s="425"/>
      <c r="AP159" s="425"/>
      <c r="AQ159" s="425"/>
      <c r="AR159" s="425"/>
      <c r="AS159" s="425"/>
      <c r="AT159" s="425"/>
      <c r="AU159" s="427"/>
      <c r="AV159" s="428"/>
      <c r="AW159" s="547"/>
      <c r="AX159" s="547"/>
      <c r="AY159" s="547"/>
      <c r="AZ159" s="563">
        <v>3384</v>
      </c>
      <c r="BA159" s="430"/>
      <c r="BB159" s="430"/>
      <c r="BC159" s="564">
        <v>6</v>
      </c>
    </row>
    <row r="160" spans="1:55" ht="21.95" customHeight="1" x14ac:dyDescent="0.25">
      <c r="A160" s="992"/>
      <c r="B160" s="401">
        <v>157</v>
      </c>
      <c r="C160" s="402" t="s">
        <v>814</v>
      </c>
      <c r="D160" s="403"/>
      <c r="E160" s="403">
        <v>1</v>
      </c>
      <c r="F160" s="404">
        <v>1</v>
      </c>
      <c r="G160" s="404"/>
      <c r="H160" s="404"/>
      <c r="I160" s="546"/>
      <c r="J160" s="557">
        <v>2</v>
      </c>
      <c r="K160" s="408" t="str">
        <f t="shared" si="17"/>
        <v>I</v>
      </c>
      <c r="L160" s="408" t="str">
        <f t="shared" si="18"/>
        <v xml:space="preserve"> </v>
      </c>
      <c r="M160" s="408" t="str">
        <f t="shared" si="19"/>
        <v xml:space="preserve"> </v>
      </c>
      <c r="N160" s="565">
        <v>4</v>
      </c>
      <c r="O160" s="547">
        <v>51</v>
      </c>
      <c r="P160" s="547">
        <v>14.9</v>
      </c>
      <c r="Q160" s="686">
        <v>0.5</v>
      </c>
      <c r="R160" s="412">
        <v>7.45</v>
      </c>
      <c r="S160" s="412"/>
      <c r="T160" s="548" t="s">
        <v>245</v>
      </c>
      <c r="U160" s="414">
        <v>4</v>
      </c>
      <c r="V160" s="415">
        <v>7</v>
      </c>
      <c r="W160" s="415">
        <v>8</v>
      </c>
      <c r="X160" s="415">
        <v>3</v>
      </c>
      <c r="Y160" s="415">
        <v>2</v>
      </c>
      <c r="Z160" s="415">
        <v>5</v>
      </c>
      <c r="AA160" s="415">
        <v>9</v>
      </c>
      <c r="AB160" s="415">
        <v>6</v>
      </c>
      <c r="AC160" s="416">
        <v>1</v>
      </c>
      <c r="AD160" s="687" t="s">
        <v>50</v>
      </c>
      <c r="AE160" s="418" t="s">
        <v>50</v>
      </c>
      <c r="AF160" s="481" t="s">
        <v>50</v>
      </c>
      <c r="AG160" s="481" t="s">
        <v>50</v>
      </c>
      <c r="AH160" s="481" t="s">
        <v>50</v>
      </c>
      <c r="AI160" s="421"/>
      <c r="AJ160" s="422" t="s">
        <v>245</v>
      </c>
      <c r="AK160" s="423" t="s">
        <v>245</v>
      </c>
      <c r="AL160" s="423" t="s">
        <v>245</v>
      </c>
      <c r="AM160" s="424"/>
      <c r="AN160" s="423" t="s">
        <v>245</v>
      </c>
      <c r="AO160" s="425"/>
      <c r="AP160" s="425" t="s">
        <v>245</v>
      </c>
      <c r="AQ160" s="425"/>
      <c r="AR160" s="425"/>
      <c r="AS160" s="792"/>
      <c r="AT160" s="425"/>
      <c r="AU160" s="427"/>
      <c r="AV160" s="793">
        <f>SUM(R139:R163)</f>
        <v>83.750000000000014</v>
      </c>
      <c r="AW160" s="547"/>
      <c r="AX160" s="547"/>
      <c r="AY160" s="547"/>
      <c r="AZ160" s="563">
        <v>17677</v>
      </c>
      <c r="BA160" s="430"/>
      <c r="BB160" s="430"/>
      <c r="BC160" s="564">
        <v>54</v>
      </c>
    </row>
    <row r="161" spans="1:58" s="574" customFormat="1" ht="21.95" customHeight="1" thickBot="1" x14ac:dyDescent="0.3">
      <c r="A161" s="992"/>
      <c r="B161" s="401">
        <v>158</v>
      </c>
      <c r="C161" s="794" t="s">
        <v>594</v>
      </c>
      <c r="D161" s="464"/>
      <c r="E161" s="464"/>
      <c r="F161" s="424"/>
      <c r="G161" s="424"/>
      <c r="H161" s="424">
        <v>3</v>
      </c>
      <c r="I161" s="561"/>
      <c r="J161" s="562"/>
      <c r="K161" s="467" t="str">
        <f t="shared" ref="K161:K181" si="20">IF(SUMIF(E161:J161,1),"I"," ")</f>
        <v xml:space="preserve"> </v>
      </c>
      <c r="L161" s="467" t="str">
        <f t="shared" ref="L161:L181" si="21">IF(K161&lt;&gt;"I",IF(SUMIF(E161:J161,2),"II"," ")," ")</f>
        <v xml:space="preserve"> </v>
      </c>
      <c r="M161" s="408" t="str">
        <f t="shared" ref="M161:M181" si="22">IF(OR(K161="I",L161="II")," ",IF(SUMIF(E161:J161,3),"III"," "))</f>
        <v>III</v>
      </c>
      <c r="N161" s="565">
        <v>6</v>
      </c>
      <c r="O161" s="547">
        <v>25.2</v>
      </c>
      <c r="P161" s="547">
        <v>9.8000000000000007</v>
      </c>
      <c r="Q161" s="686">
        <v>0.5</v>
      </c>
      <c r="R161" s="412">
        <v>4.9000000000000004</v>
      </c>
      <c r="S161" s="412"/>
      <c r="T161" s="548"/>
      <c r="U161" s="414" t="s">
        <v>505</v>
      </c>
      <c r="V161" s="415">
        <v>5</v>
      </c>
      <c r="W161" s="415">
        <v>6</v>
      </c>
      <c r="X161" s="415">
        <v>3</v>
      </c>
      <c r="Y161" s="415">
        <v>1</v>
      </c>
      <c r="Z161" s="415" t="s">
        <v>505</v>
      </c>
      <c r="AA161" s="415">
        <v>7</v>
      </c>
      <c r="AB161" s="415">
        <v>4</v>
      </c>
      <c r="AC161" s="416">
        <v>2</v>
      </c>
      <c r="AD161" s="481" t="s">
        <v>50</v>
      </c>
      <c r="AE161" s="481" t="s">
        <v>50</v>
      </c>
      <c r="AF161" s="481" t="s">
        <v>50</v>
      </c>
      <c r="AG161" s="481" t="s">
        <v>50</v>
      </c>
      <c r="AH161" s="687" t="s">
        <v>50</v>
      </c>
      <c r="AI161" s="421"/>
      <c r="AJ161" s="422"/>
      <c r="AK161" s="423"/>
      <c r="AL161" s="423" t="s">
        <v>245</v>
      </c>
      <c r="AM161" s="424"/>
      <c r="AN161" s="423"/>
      <c r="AO161" s="425"/>
      <c r="AP161" s="425"/>
      <c r="AQ161" s="425"/>
      <c r="AR161" s="425"/>
      <c r="AS161" s="425"/>
      <c r="AT161" s="425"/>
      <c r="AU161" s="566"/>
      <c r="AV161" s="795" t="s">
        <v>321</v>
      </c>
      <c r="AW161" s="796">
        <v>18</v>
      </c>
      <c r="AX161" s="796">
        <v>7</v>
      </c>
      <c r="AY161" s="797">
        <v>11</v>
      </c>
      <c r="AZ161" s="798">
        <v>8952</v>
      </c>
      <c r="BA161" s="799" t="s">
        <v>72</v>
      </c>
      <c r="BB161" s="800" t="s">
        <v>69</v>
      </c>
      <c r="BC161" s="801">
        <v>30</v>
      </c>
      <c r="BF161" s="370"/>
    </row>
    <row r="162" spans="1:58" ht="21.95" customHeight="1" x14ac:dyDescent="0.25">
      <c r="A162" s="992"/>
      <c r="B162" s="401">
        <v>159</v>
      </c>
      <c r="C162" s="592" t="s">
        <v>787</v>
      </c>
      <c r="D162" s="464"/>
      <c r="E162" s="464">
        <v>1</v>
      </c>
      <c r="F162" s="424"/>
      <c r="G162" s="424"/>
      <c r="H162" s="424"/>
      <c r="I162" s="561"/>
      <c r="J162" s="562">
        <v>1</v>
      </c>
      <c r="K162" s="408" t="str">
        <f t="shared" si="20"/>
        <v>I</v>
      </c>
      <c r="L162" s="467" t="str">
        <f t="shared" si="21"/>
        <v xml:space="preserve"> </v>
      </c>
      <c r="M162" s="467" t="str">
        <f t="shared" si="22"/>
        <v xml:space="preserve"> </v>
      </c>
      <c r="N162" s="565">
        <v>0</v>
      </c>
      <c r="O162" s="547">
        <v>13.799999999999999</v>
      </c>
      <c r="P162" s="547">
        <v>13.8</v>
      </c>
      <c r="Q162" s="686">
        <v>0.5</v>
      </c>
      <c r="R162" s="412">
        <v>6.9</v>
      </c>
      <c r="S162" s="412"/>
      <c r="T162" s="548"/>
      <c r="U162" s="414">
        <v>5</v>
      </c>
      <c r="V162" s="415">
        <v>7</v>
      </c>
      <c r="W162" s="415">
        <v>9</v>
      </c>
      <c r="X162" s="415">
        <v>3</v>
      </c>
      <c r="Y162" s="415">
        <v>2</v>
      </c>
      <c r="Z162" s="415" t="s">
        <v>505</v>
      </c>
      <c r="AA162" s="415">
        <v>4</v>
      </c>
      <c r="AB162" s="415">
        <v>8</v>
      </c>
      <c r="AC162" s="416">
        <v>1</v>
      </c>
      <c r="AD162" s="687" t="s">
        <v>50</v>
      </c>
      <c r="AE162" s="481"/>
      <c r="AF162" s="687" t="s">
        <v>50</v>
      </c>
      <c r="AG162" s="687" t="s">
        <v>50</v>
      </c>
      <c r="AH162" s="481"/>
      <c r="AI162" s="421"/>
      <c r="AJ162" s="422" t="s">
        <v>245</v>
      </c>
      <c r="AK162" s="423" t="s">
        <v>245</v>
      </c>
      <c r="AL162" s="423" t="s">
        <v>245</v>
      </c>
      <c r="AM162" s="424"/>
      <c r="AN162" s="423" t="s">
        <v>245</v>
      </c>
      <c r="AO162" s="425"/>
      <c r="AP162" s="425"/>
      <c r="AQ162" s="425"/>
      <c r="AR162" s="425"/>
      <c r="AS162" s="425" t="s">
        <v>245</v>
      </c>
      <c r="AT162" s="425"/>
      <c r="AU162" s="427"/>
      <c r="AW162" s="535">
        <v>19.8</v>
      </c>
      <c r="AX162" s="536">
        <v>19.8</v>
      </c>
      <c r="AY162" s="537">
        <v>0</v>
      </c>
      <c r="AZ162" s="538">
        <v>33502</v>
      </c>
      <c r="BA162" s="539" t="s">
        <v>66</v>
      </c>
      <c r="BB162" s="539" t="s">
        <v>68</v>
      </c>
      <c r="BC162" s="536">
        <v>33</v>
      </c>
    </row>
    <row r="163" spans="1:58" ht="21.95" customHeight="1" x14ac:dyDescent="0.25">
      <c r="A163" s="992"/>
      <c r="B163" s="401">
        <v>160</v>
      </c>
      <c r="C163" s="802" t="s">
        <v>519</v>
      </c>
      <c r="D163" s="778"/>
      <c r="E163" s="576"/>
      <c r="F163" s="577"/>
      <c r="G163" s="577"/>
      <c r="H163" s="577"/>
      <c r="I163" s="546"/>
      <c r="J163" s="557"/>
      <c r="K163" s="408" t="str">
        <f t="shared" si="20"/>
        <v xml:space="preserve"> </v>
      </c>
      <c r="L163" s="408" t="str">
        <f t="shared" si="21"/>
        <v xml:space="preserve"> </v>
      </c>
      <c r="M163" s="408" t="str">
        <f t="shared" si="22"/>
        <v xml:space="preserve"> </v>
      </c>
      <c r="N163" s="790">
        <v>4</v>
      </c>
      <c r="O163" s="569">
        <v>3.5999999999999996</v>
      </c>
      <c r="P163" s="569" t="s">
        <v>505</v>
      </c>
      <c r="Q163" s="581"/>
      <c r="R163" s="582"/>
      <c r="S163" s="582"/>
      <c r="T163" s="548"/>
      <c r="U163" s="414">
        <v>7</v>
      </c>
      <c r="V163" s="415">
        <v>5</v>
      </c>
      <c r="W163" s="415">
        <v>6</v>
      </c>
      <c r="X163" s="415">
        <v>4</v>
      </c>
      <c r="Y163" s="415">
        <v>2</v>
      </c>
      <c r="Z163" s="415">
        <v>1</v>
      </c>
      <c r="AA163" s="415" t="s">
        <v>505</v>
      </c>
      <c r="AB163" s="415">
        <v>3</v>
      </c>
      <c r="AC163" s="416" t="s">
        <v>505</v>
      </c>
      <c r="AD163" s="791"/>
      <c r="AE163" s="481"/>
      <c r="AF163" s="481"/>
      <c r="AG163" s="432"/>
      <c r="AH163" s="445"/>
      <c r="AI163" s="584"/>
      <c r="AJ163" s="422"/>
      <c r="AK163" s="423"/>
      <c r="AL163" s="423" t="s">
        <v>245</v>
      </c>
      <c r="AM163" s="426"/>
      <c r="AN163" s="423"/>
      <c r="AO163" s="585"/>
      <c r="AP163" s="585"/>
      <c r="AQ163" s="585"/>
      <c r="AR163" s="585"/>
      <c r="AS163" s="792"/>
      <c r="AT163" s="585"/>
      <c r="AU163" s="427"/>
      <c r="AW163" s="535"/>
      <c r="AX163" s="536"/>
      <c r="AY163" s="537"/>
      <c r="AZ163" s="538"/>
      <c r="BA163" s="539"/>
      <c r="BB163" s="539"/>
      <c r="BC163" s="536"/>
    </row>
    <row r="164" spans="1:58" ht="21.95" customHeight="1" x14ac:dyDescent="0.25">
      <c r="A164" s="992"/>
      <c r="B164" s="401">
        <v>161</v>
      </c>
      <c r="C164" s="436" t="s">
        <v>520</v>
      </c>
      <c r="D164" s="600"/>
      <c r="E164" s="600"/>
      <c r="F164" s="601"/>
      <c r="G164" s="601"/>
      <c r="H164" s="601"/>
      <c r="I164" s="676"/>
      <c r="J164" s="677"/>
      <c r="K164" s="407" t="str">
        <f t="shared" si="20"/>
        <v xml:space="preserve"> </v>
      </c>
      <c r="L164" s="407" t="str">
        <f t="shared" si="21"/>
        <v xml:space="preserve"> </v>
      </c>
      <c r="M164" s="407" t="str">
        <f t="shared" si="22"/>
        <v xml:space="preserve"> </v>
      </c>
      <c r="N164" s="803">
        <v>9</v>
      </c>
      <c r="O164" s="535">
        <v>32.4</v>
      </c>
      <c r="P164" s="804" t="s">
        <v>505</v>
      </c>
      <c r="Q164" s="805"/>
      <c r="R164" s="806"/>
      <c r="S164" s="806"/>
      <c r="T164" s="681"/>
      <c r="U164" s="414">
        <v>6</v>
      </c>
      <c r="V164" s="415">
        <v>5</v>
      </c>
      <c r="W164" s="415" t="s">
        <v>505</v>
      </c>
      <c r="X164" s="415">
        <v>4</v>
      </c>
      <c r="Y164" s="415">
        <v>1</v>
      </c>
      <c r="Z164" s="415">
        <v>3</v>
      </c>
      <c r="AA164" s="415" t="s">
        <v>505</v>
      </c>
      <c r="AB164" s="415">
        <v>2</v>
      </c>
      <c r="AC164" s="416" t="s">
        <v>505</v>
      </c>
      <c r="AD164" s="807"/>
      <c r="AE164" s="787"/>
      <c r="AF164" s="787"/>
      <c r="AG164" s="741"/>
      <c r="AH164" s="741"/>
      <c r="AI164" s="654"/>
      <c r="AJ164" s="534"/>
      <c r="AK164" s="539"/>
      <c r="AL164" s="614" t="s">
        <v>245</v>
      </c>
      <c r="AM164" s="615"/>
      <c r="AN164" s="539" t="s">
        <v>245</v>
      </c>
      <c r="AO164" s="615"/>
      <c r="AP164" s="536"/>
      <c r="AQ164" s="536"/>
      <c r="AR164" s="536"/>
      <c r="AS164" s="536"/>
      <c r="AT164" s="536"/>
      <c r="AU164" s="427"/>
      <c r="AW164" s="446"/>
      <c r="AX164" s="425"/>
      <c r="AY164" s="458"/>
      <c r="AZ164" s="460">
        <v>1817</v>
      </c>
      <c r="BA164" s="430"/>
      <c r="BB164" s="430"/>
      <c r="BC164" s="425"/>
    </row>
    <row r="165" spans="1:58" ht="21.95" customHeight="1" thickBot="1" x14ac:dyDescent="0.3">
      <c r="A165" s="993"/>
      <c r="B165" s="499">
        <v>162</v>
      </c>
      <c r="C165" s="622" t="s">
        <v>820</v>
      </c>
      <c r="D165" s="808"/>
      <c r="E165" s="808">
        <v>1</v>
      </c>
      <c r="F165" s="809"/>
      <c r="G165" s="809"/>
      <c r="H165" s="809"/>
      <c r="I165" s="810"/>
      <c r="J165" s="811"/>
      <c r="K165" s="812" t="str">
        <f t="shared" si="20"/>
        <v>I</v>
      </c>
      <c r="L165" s="812" t="str">
        <f t="shared" si="21"/>
        <v xml:space="preserve"> </v>
      </c>
      <c r="M165" s="812" t="str">
        <f t="shared" si="22"/>
        <v xml:space="preserve"> </v>
      </c>
      <c r="N165" s="813">
        <v>0</v>
      </c>
      <c r="O165" s="814">
        <v>18</v>
      </c>
      <c r="P165" s="815">
        <v>18</v>
      </c>
      <c r="Q165" s="816">
        <v>0.5</v>
      </c>
      <c r="R165" s="817">
        <v>9</v>
      </c>
      <c r="S165" s="817"/>
      <c r="T165" s="818" t="s">
        <v>245</v>
      </c>
      <c r="U165" s="511" t="s">
        <v>505</v>
      </c>
      <c r="V165" s="512">
        <v>5</v>
      </c>
      <c r="W165" s="512">
        <v>7</v>
      </c>
      <c r="X165" s="512">
        <v>3</v>
      </c>
      <c r="Y165" s="512">
        <v>2</v>
      </c>
      <c r="Z165" s="512" t="s">
        <v>505</v>
      </c>
      <c r="AA165" s="512">
        <v>4</v>
      </c>
      <c r="AB165" s="512">
        <v>8</v>
      </c>
      <c r="AC165" s="513">
        <v>1</v>
      </c>
      <c r="AD165" s="819" t="s">
        <v>50</v>
      </c>
      <c r="AE165" s="515"/>
      <c r="AF165" s="515" t="s">
        <v>50</v>
      </c>
      <c r="AG165" s="629" t="s">
        <v>50</v>
      </c>
      <c r="AH165" s="693" t="s">
        <v>50</v>
      </c>
      <c r="AI165" s="820"/>
      <c r="AJ165" s="694" t="s">
        <v>245</v>
      </c>
      <c r="AK165" s="525" t="s">
        <v>245</v>
      </c>
      <c r="AL165" s="518" t="s">
        <v>245</v>
      </c>
      <c r="AM165" s="519"/>
      <c r="AN165" s="525" t="s">
        <v>245</v>
      </c>
      <c r="AO165" s="821"/>
      <c r="AP165" s="822"/>
      <c r="AQ165" s="822"/>
      <c r="AR165" s="822"/>
      <c r="AS165" s="822" t="s">
        <v>245</v>
      </c>
      <c r="AT165" s="822"/>
      <c r="AU165" s="427"/>
      <c r="AW165" s="446"/>
      <c r="AX165" s="425"/>
      <c r="AY165" s="458"/>
      <c r="AZ165" s="460">
        <v>1081</v>
      </c>
      <c r="BA165" s="430"/>
      <c r="BB165" s="430"/>
      <c r="BC165" s="425"/>
    </row>
    <row r="166" spans="1:58" ht="21.95" customHeight="1" x14ac:dyDescent="0.25">
      <c r="A166" s="986" t="s">
        <v>356</v>
      </c>
      <c r="B166" s="371">
        <v>163</v>
      </c>
      <c r="C166" s="823" t="s">
        <v>815</v>
      </c>
      <c r="D166" s="726"/>
      <c r="E166" s="726"/>
      <c r="F166" s="393"/>
      <c r="G166" s="393"/>
      <c r="H166" s="393"/>
      <c r="I166" s="727">
        <v>1</v>
      </c>
      <c r="J166" s="824">
        <v>2</v>
      </c>
      <c r="K166" s="377" t="str">
        <f t="shared" si="20"/>
        <v>I</v>
      </c>
      <c r="L166" s="729" t="str">
        <f t="shared" si="21"/>
        <v xml:space="preserve"> </v>
      </c>
      <c r="M166" s="729" t="str">
        <f t="shared" si="22"/>
        <v xml:space="preserve"> </v>
      </c>
      <c r="N166" s="528"/>
      <c r="O166" s="529">
        <v>19.8</v>
      </c>
      <c r="P166" s="825">
        <v>19.8</v>
      </c>
      <c r="Q166" s="826">
        <v>0.33</v>
      </c>
      <c r="R166" s="827">
        <v>6.5340000000000007</v>
      </c>
      <c r="S166" s="827"/>
      <c r="T166" s="383" t="s">
        <v>245</v>
      </c>
      <c r="U166" s="438">
        <v>11</v>
      </c>
      <c r="V166" s="439">
        <v>3</v>
      </c>
      <c r="W166" s="439">
        <v>2</v>
      </c>
      <c r="X166" s="439">
        <v>1</v>
      </c>
      <c r="Y166" s="439">
        <v>4</v>
      </c>
      <c r="Z166" s="439">
        <v>10</v>
      </c>
      <c r="AA166" s="439">
        <v>6</v>
      </c>
      <c r="AB166" s="439">
        <v>7</v>
      </c>
      <c r="AC166" s="440">
        <v>8</v>
      </c>
      <c r="AD166" s="768" t="s">
        <v>50</v>
      </c>
      <c r="AE166" s="769" t="s">
        <v>50</v>
      </c>
      <c r="AF166" s="769" t="s">
        <v>50</v>
      </c>
      <c r="AG166" s="389" t="s">
        <v>50</v>
      </c>
      <c r="AH166" s="389"/>
      <c r="AI166" s="390"/>
      <c r="AJ166" s="391"/>
      <c r="AK166" s="392"/>
      <c r="AL166" s="392"/>
      <c r="AM166" s="393" t="s">
        <v>245</v>
      </c>
      <c r="AN166" s="392"/>
      <c r="AO166" s="394" t="s">
        <v>245</v>
      </c>
      <c r="AP166" s="394"/>
      <c r="AQ166" s="394"/>
      <c r="AR166" s="394"/>
      <c r="AS166" s="394"/>
      <c r="AT166" s="394"/>
      <c r="AU166" s="427"/>
      <c r="AW166" s="446"/>
      <c r="AX166" s="425"/>
      <c r="AY166" s="458"/>
      <c r="AZ166" s="460">
        <v>1337</v>
      </c>
      <c r="BA166" s="430"/>
      <c r="BB166" s="430"/>
      <c r="BC166" s="425"/>
    </row>
    <row r="167" spans="1:58" ht="21.95" customHeight="1" x14ac:dyDescent="0.25">
      <c r="A167" s="984"/>
      <c r="B167" s="401">
        <v>164</v>
      </c>
      <c r="C167" s="402" t="s">
        <v>521</v>
      </c>
      <c r="D167" s="464"/>
      <c r="E167" s="464"/>
      <c r="F167" s="424"/>
      <c r="G167" s="424"/>
      <c r="H167" s="424">
        <v>2</v>
      </c>
      <c r="I167" s="465"/>
      <c r="J167" s="828"/>
      <c r="K167" s="467" t="str">
        <f t="shared" si="20"/>
        <v xml:space="preserve"> </v>
      </c>
      <c r="L167" s="408" t="str">
        <f t="shared" si="21"/>
        <v>II</v>
      </c>
      <c r="M167" s="467" t="str">
        <f t="shared" si="22"/>
        <v xml:space="preserve"> </v>
      </c>
      <c r="N167" s="455"/>
      <c r="O167" s="446"/>
      <c r="P167" s="829"/>
      <c r="Q167" s="830"/>
      <c r="R167" s="831">
        <v>14</v>
      </c>
      <c r="S167" s="831"/>
      <c r="T167" s="413"/>
      <c r="U167" s="832"/>
      <c r="V167" s="444"/>
      <c r="W167" s="444"/>
      <c r="X167" s="444"/>
      <c r="Y167" s="444"/>
      <c r="Z167" s="444"/>
      <c r="AA167" s="444"/>
      <c r="AB167" s="444"/>
      <c r="AC167" s="674"/>
      <c r="AD167" s="449"/>
      <c r="AE167" s="445"/>
      <c r="AF167" s="445"/>
      <c r="AG167" s="419"/>
      <c r="AH167" s="419"/>
      <c r="AI167" s="421"/>
      <c r="AJ167" s="422"/>
      <c r="AK167" s="423"/>
      <c r="AL167" s="423"/>
      <c r="AM167" s="424"/>
      <c r="AN167" s="423"/>
      <c r="AO167" s="425"/>
      <c r="AP167" s="425"/>
      <c r="AQ167" s="425"/>
      <c r="AR167" s="425"/>
      <c r="AS167" s="425"/>
      <c r="AT167" s="425"/>
      <c r="AU167" s="427"/>
      <c r="AW167" s="547"/>
      <c r="AX167" s="547"/>
      <c r="AY167" s="478"/>
      <c r="AZ167" s="496">
        <v>2271</v>
      </c>
      <c r="BA167" s="430"/>
      <c r="BB167" s="434"/>
      <c r="BC167" s="547"/>
    </row>
    <row r="168" spans="1:58" ht="21.95" customHeight="1" x14ac:dyDescent="0.25">
      <c r="A168" s="984"/>
      <c r="B168" s="401">
        <v>165</v>
      </c>
      <c r="C168" s="402" t="s">
        <v>844</v>
      </c>
      <c r="D168" s="464"/>
      <c r="E168" s="464"/>
      <c r="F168" s="424"/>
      <c r="G168" s="424"/>
      <c r="H168" s="424"/>
      <c r="I168" s="426"/>
      <c r="J168" s="833"/>
      <c r="K168" s="467" t="str">
        <f t="shared" si="20"/>
        <v xml:space="preserve"> </v>
      </c>
      <c r="L168" s="467" t="str">
        <f t="shared" si="21"/>
        <v xml:space="preserve"> </v>
      </c>
      <c r="M168" s="467" t="str">
        <f t="shared" si="22"/>
        <v xml:space="preserve"> </v>
      </c>
      <c r="N168" s="455">
        <v>1</v>
      </c>
      <c r="O168" s="446"/>
      <c r="P168" s="829" t="s">
        <v>505</v>
      </c>
      <c r="Q168" s="834"/>
      <c r="R168" s="831"/>
      <c r="S168" s="831"/>
      <c r="T168" s="835"/>
      <c r="U168" s="414">
        <v>7</v>
      </c>
      <c r="V168" s="415">
        <v>4</v>
      </c>
      <c r="W168" s="415" t="s">
        <v>505</v>
      </c>
      <c r="X168" s="415">
        <v>6</v>
      </c>
      <c r="Y168" s="415">
        <v>2</v>
      </c>
      <c r="Z168" s="415">
        <v>1</v>
      </c>
      <c r="AA168" s="415" t="s">
        <v>505</v>
      </c>
      <c r="AB168" s="415">
        <v>3</v>
      </c>
      <c r="AC168" s="416" t="s">
        <v>505</v>
      </c>
      <c r="AD168" s="449"/>
      <c r="AE168" s="445"/>
      <c r="AF168" s="445"/>
      <c r="AG168" s="419"/>
      <c r="AH168" s="419"/>
      <c r="AI168" s="421"/>
      <c r="AJ168" s="428"/>
      <c r="AK168" s="430"/>
      <c r="AL168" s="423" t="s">
        <v>245</v>
      </c>
      <c r="AM168" s="424"/>
      <c r="AN168" s="430"/>
      <c r="AO168" s="425"/>
      <c r="AP168" s="425"/>
      <c r="AQ168" s="425"/>
      <c r="AR168" s="425"/>
      <c r="AS168" s="425"/>
      <c r="AT168" s="425"/>
      <c r="AU168" s="427"/>
      <c r="AW168" s="547"/>
      <c r="AX168" s="547"/>
      <c r="AY168" s="478"/>
      <c r="AZ168" s="496">
        <v>1401</v>
      </c>
      <c r="BA168" s="430"/>
      <c r="BB168" s="434"/>
      <c r="BC168" s="547"/>
    </row>
    <row r="169" spans="1:58" ht="21.95" customHeight="1" x14ac:dyDescent="0.25">
      <c r="A169" s="984"/>
      <c r="B169" s="401">
        <v>166</v>
      </c>
      <c r="C169" s="402" t="s">
        <v>522</v>
      </c>
      <c r="D169" s="464"/>
      <c r="E169" s="464"/>
      <c r="F169" s="424"/>
      <c r="G169" s="424"/>
      <c r="H169" s="424"/>
      <c r="I169" s="561"/>
      <c r="J169" s="836"/>
      <c r="K169" s="467" t="str">
        <f t="shared" si="20"/>
        <v xml:space="preserve"> </v>
      </c>
      <c r="L169" s="467" t="str">
        <f t="shared" si="21"/>
        <v xml:space="preserve"> </v>
      </c>
      <c r="M169" s="467" t="str">
        <f t="shared" si="22"/>
        <v xml:space="preserve"> </v>
      </c>
      <c r="N169" s="493"/>
      <c r="O169" s="446"/>
      <c r="P169" s="829" t="s">
        <v>505</v>
      </c>
      <c r="Q169" s="837"/>
      <c r="R169" s="412"/>
      <c r="S169" s="412"/>
      <c r="T169" s="548"/>
      <c r="U169" s="414" t="s">
        <v>505</v>
      </c>
      <c r="V169" s="415">
        <v>4</v>
      </c>
      <c r="W169" s="415">
        <v>8</v>
      </c>
      <c r="X169" s="415">
        <v>3</v>
      </c>
      <c r="Y169" s="415">
        <v>1</v>
      </c>
      <c r="Z169" s="415" t="s">
        <v>505</v>
      </c>
      <c r="AA169" s="415">
        <v>7</v>
      </c>
      <c r="AB169" s="415">
        <v>2</v>
      </c>
      <c r="AC169" s="416">
        <v>6</v>
      </c>
      <c r="AD169" s="480"/>
      <c r="AE169" s="838"/>
      <c r="AF169" s="838"/>
      <c r="AG169" s="839"/>
      <c r="AH169" s="839"/>
      <c r="AI169" s="433"/>
      <c r="AJ169" s="428"/>
      <c r="AK169" s="430"/>
      <c r="AL169" s="423" t="s">
        <v>245</v>
      </c>
      <c r="AM169" s="424"/>
      <c r="AN169" s="430"/>
      <c r="AO169" s="425"/>
      <c r="AP169" s="425"/>
      <c r="AQ169" s="425"/>
      <c r="AR169" s="425"/>
      <c r="AS169" s="425"/>
      <c r="AT169" s="425"/>
      <c r="AU169" s="427"/>
      <c r="AW169" s="547"/>
      <c r="AX169" s="547"/>
      <c r="AY169" s="478"/>
      <c r="AZ169" s="496">
        <v>505</v>
      </c>
      <c r="BA169" s="430"/>
      <c r="BB169" s="434"/>
      <c r="BC169" s="547"/>
    </row>
    <row r="170" spans="1:58" ht="21.95" customHeight="1" thickBot="1" x14ac:dyDescent="0.3">
      <c r="A170" s="984"/>
      <c r="B170" s="401">
        <v>167</v>
      </c>
      <c r="C170" s="436" t="s">
        <v>829</v>
      </c>
      <c r="D170" s="464"/>
      <c r="E170" s="464"/>
      <c r="F170" s="424"/>
      <c r="G170" s="424"/>
      <c r="H170" s="424"/>
      <c r="I170" s="561"/>
      <c r="J170" s="836"/>
      <c r="K170" s="467" t="str">
        <f t="shared" si="20"/>
        <v xml:space="preserve"> </v>
      </c>
      <c r="L170" s="467" t="str">
        <f t="shared" si="21"/>
        <v xml:space="preserve"> </v>
      </c>
      <c r="M170" s="467" t="str">
        <f t="shared" si="22"/>
        <v xml:space="preserve"> </v>
      </c>
      <c r="N170" s="493"/>
      <c r="O170" s="446"/>
      <c r="P170" s="829" t="s">
        <v>505</v>
      </c>
      <c r="Q170" s="837"/>
      <c r="R170" s="412"/>
      <c r="S170" s="412"/>
      <c r="T170" s="548"/>
      <c r="U170" s="414"/>
      <c r="V170" s="415"/>
      <c r="W170" s="415"/>
      <c r="X170" s="415"/>
      <c r="Y170" s="415"/>
      <c r="Z170" s="415"/>
      <c r="AA170" s="415"/>
      <c r="AB170" s="415"/>
      <c r="AC170" s="416"/>
      <c r="AD170" s="480"/>
      <c r="AE170" s="838"/>
      <c r="AF170" s="838"/>
      <c r="AG170" s="839"/>
      <c r="AH170" s="839"/>
      <c r="AI170" s="433"/>
      <c r="AJ170" s="422"/>
      <c r="AK170" s="423"/>
      <c r="AL170" s="423" t="s">
        <v>245</v>
      </c>
      <c r="AM170" s="424"/>
      <c r="AN170" s="423"/>
      <c r="AO170" s="425"/>
      <c r="AP170" s="425"/>
      <c r="AQ170" s="425"/>
      <c r="AR170" s="425"/>
      <c r="AS170" s="425"/>
      <c r="AT170" s="425"/>
      <c r="AU170" s="427"/>
      <c r="AV170" s="840">
        <f>SUM(R164:R172)</f>
        <v>29.533999999999999</v>
      </c>
      <c r="AW170" s="594"/>
      <c r="AX170" s="594"/>
      <c r="AY170" s="663"/>
      <c r="AZ170" s="664">
        <v>1395</v>
      </c>
      <c r="BA170" s="596"/>
      <c r="BB170" s="597"/>
      <c r="BC170" s="594"/>
    </row>
    <row r="171" spans="1:58" ht="21.95" customHeight="1" x14ac:dyDescent="0.25">
      <c r="A171" s="984"/>
      <c r="B171" s="401">
        <v>168</v>
      </c>
      <c r="C171" s="592" t="s">
        <v>523</v>
      </c>
      <c r="D171" s="464"/>
      <c r="E171" s="464"/>
      <c r="F171" s="424"/>
      <c r="G171" s="424"/>
      <c r="H171" s="424"/>
      <c r="I171" s="561"/>
      <c r="J171" s="836"/>
      <c r="K171" s="467" t="str">
        <f t="shared" si="20"/>
        <v xml:space="preserve"> </v>
      </c>
      <c r="L171" s="467" t="str">
        <f t="shared" si="21"/>
        <v xml:space="preserve"> </v>
      </c>
      <c r="M171" s="467" t="str">
        <f t="shared" si="22"/>
        <v xml:space="preserve"> </v>
      </c>
      <c r="N171" s="493">
        <v>3</v>
      </c>
      <c r="O171" s="446"/>
      <c r="P171" s="829" t="s">
        <v>505</v>
      </c>
      <c r="Q171" s="837"/>
      <c r="R171" s="412"/>
      <c r="S171" s="412"/>
      <c r="T171" s="548"/>
      <c r="U171" s="414"/>
      <c r="V171" s="415"/>
      <c r="W171" s="415"/>
      <c r="X171" s="415"/>
      <c r="Y171" s="415"/>
      <c r="Z171" s="415"/>
      <c r="AA171" s="415"/>
      <c r="AB171" s="415"/>
      <c r="AC171" s="416"/>
      <c r="AD171" s="480"/>
      <c r="AE171" s="838"/>
      <c r="AF171" s="838"/>
      <c r="AG171" s="839"/>
      <c r="AH171" s="839"/>
      <c r="AI171" s="433"/>
      <c r="AJ171" s="428"/>
      <c r="AK171" s="430"/>
      <c r="AL171" s="423" t="s">
        <v>245</v>
      </c>
      <c r="AM171" s="424"/>
      <c r="AN171" s="430"/>
      <c r="AO171" s="425"/>
      <c r="AP171" s="425"/>
      <c r="AQ171" s="425"/>
      <c r="AR171" s="425"/>
      <c r="AS171" s="425"/>
      <c r="AT171" s="425"/>
      <c r="AU171" s="427"/>
      <c r="AV171" s="841" t="s">
        <v>333</v>
      </c>
      <c r="AW171" s="529">
        <v>9.6</v>
      </c>
      <c r="AX171" s="842">
        <v>9.6</v>
      </c>
      <c r="AY171" s="843">
        <v>0</v>
      </c>
      <c r="AZ171" s="844">
        <v>8057</v>
      </c>
      <c r="BA171" s="399" t="s">
        <v>71</v>
      </c>
      <c r="BB171" s="399" t="s">
        <v>68</v>
      </c>
      <c r="BC171" s="845">
        <v>16</v>
      </c>
    </row>
    <row r="172" spans="1:58" ht="21.95" customHeight="1" x14ac:dyDescent="0.25">
      <c r="A172" s="984"/>
      <c r="B172" s="401">
        <v>169</v>
      </c>
      <c r="C172" s="704" t="s">
        <v>524</v>
      </c>
      <c r="D172" s="736"/>
      <c r="E172" s="464"/>
      <c r="F172" s="424"/>
      <c r="G172" s="424"/>
      <c r="H172" s="424"/>
      <c r="I172" s="561"/>
      <c r="J172" s="836"/>
      <c r="K172" s="467" t="str">
        <f t="shared" si="20"/>
        <v xml:space="preserve"> </v>
      </c>
      <c r="L172" s="467" t="str">
        <f t="shared" si="21"/>
        <v xml:space="preserve"> </v>
      </c>
      <c r="M172" s="467" t="str">
        <f t="shared" si="22"/>
        <v xml:space="preserve"> </v>
      </c>
      <c r="N172" s="493">
        <v>1</v>
      </c>
      <c r="O172" s="446"/>
      <c r="P172" s="829" t="s">
        <v>505</v>
      </c>
      <c r="Q172" s="837"/>
      <c r="R172" s="412"/>
      <c r="S172" s="412"/>
      <c r="T172" s="548"/>
      <c r="U172" s="414" t="s">
        <v>505</v>
      </c>
      <c r="V172" s="415">
        <v>7</v>
      </c>
      <c r="W172" s="415">
        <v>6</v>
      </c>
      <c r="X172" s="415">
        <v>2</v>
      </c>
      <c r="Y172" s="415" t="s">
        <v>505</v>
      </c>
      <c r="Z172" s="415">
        <v>1</v>
      </c>
      <c r="AA172" s="415">
        <v>9</v>
      </c>
      <c r="AB172" s="415">
        <v>5</v>
      </c>
      <c r="AC172" s="416">
        <v>4</v>
      </c>
      <c r="AD172" s="480"/>
      <c r="AE172" s="838"/>
      <c r="AF172" s="838"/>
      <c r="AG172" s="839"/>
      <c r="AH172" s="839"/>
      <c r="AI172" s="433"/>
      <c r="AJ172" s="428"/>
      <c r="AK172" s="430"/>
      <c r="AL172" s="423" t="s">
        <v>245</v>
      </c>
      <c r="AM172" s="424"/>
      <c r="AN172" s="430"/>
      <c r="AO172" s="425"/>
      <c r="AP172" s="425"/>
      <c r="AQ172" s="425"/>
      <c r="AR172" s="425"/>
      <c r="AS172" s="425"/>
      <c r="AT172" s="425"/>
      <c r="AU172" s="427"/>
      <c r="AV172" s="846" t="s">
        <v>333</v>
      </c>
      <c r="AW172" s="446">
        <v>13.2</v>
      </c>
      <c r="AX172" s="847">
        <v>13.2</v>
      </c>
      <c r="AY172" s="847">
        <v>0</v>
      </c>
      <c r="AZ172" s="848">
        <v>7522</v>
      </c>
      <c r="BA172" s="430" t="s">
        <v>71</v>
      </c>
      <c r="BB172" s="430" t="s">
        <v>68</v>
      </c>
      <c r="BC172" s="849">
        <v>22</v>
      </c>
    </row>
    <row r="173" spans="1:58" ht="21.95" customHeight="1" x14ac:dyDescent="0.25">
      <c r="A173" s="984"/>
      <c r="B173" s="401">
        <v>170</v>
      </c>
      <c r="C173" s="704" t="s">
        <v>525</v>
      </c>
      <c r="D173" s="781"/>
      <c r="E173" s="781"/>
      <c r="F173" s="782"/>
      <c r="G173" s="782"/>
      <c r="H173" s="782"/>
      <c r="I173" s="602"/>
      <c r="J173" s="603"/>
      <c r="K173" s="407" t="str">
        <f t="shared" si="20"/>
        <v xml:space="preserve"> </v>
      </c>
      <c r="L173" s="407" t="str">
        <f t="shared" si="21"/>
        <v xml:space="preserve"> </v>
      </c>
      <c r="M173" s="407" t="str">
        <f t="shared" si="22"/>
        <v xml:space="preserve"> </v>
      </c>
      <c r="N173" s="678">
        <v>1</v>
      </c>
      <c r="O173" s="535"/>
      <c r="P173" s="535" t="s">
        <v>505</v>
      </c>
      <c r="Q173" s="850"/>
      <c r="R173" s="806"/>
      <c r="S173" s="806"/>
      <c r="T173" s="608"/>
      <c r="U173" s="414"/>
      <c r="V173" s="415"/>
      <c r="W173" s="415"/>
      <c r="X173" s="415"/>
      <c r="Y173" s="415"/>
      <c r="Z173" s="415"/>
      <c r="AA173" s="415"/>
      <c r="AB173" s="415"/>
      <c r="AC173" s="416"/>
      <c r="AD173" s="609"/>
      <c r="AE173" s="739"/>
      <c r="AF173" s="610"/>
      <c r="AG173" s="610"/>
      <c r="AH173" s="610"/>
      <c r="AI173" s="851"/>
      <c r="AJ173" s="613"/>
      <c r="AK173" s="614"/>
      <c r="AL173" s="614" t="s">
        <v>245</v>
      </c>
      <c r="AM173" s="615"/>
      <c r="AN173" s="614"/>
      <c r="AO173" s="536"/>
      <c r="AP173" s="536"/>
      <c r="AQ173" s="682"/>
      <c r="AR173" s="536"/>
      <c r="AS173" s="682"/>
      <c r="AT173" s="682"/>
      <c r="AU173" s="427"/>
      <c r="AV173" s="428" t="s">
        <v>332</v>
      </c>
      <c r="AW173" s="446">
        <v>8.4</v>
      </c>
      <c r="AX173" s="847">
        <v>8.4</v>
      </c>
      <c r="AY173" s="847">
        <v>0</v>
      </c>
      <c r="AZ173" s="848">
        <v>4175</v>
      </c>
      <c r="BA173" s="430" t="s">
        <v>71</v>
      </c>
      <c r="BB173" s="430" t="s">
        <v>68</v>
      </c>
      <c r="BC173" s="849">
        <v>14</v>
      </c>
    </row>
    <row r="174" spans="1:58" ht="21.95" customHeight="1" thickBot="1" x14ac:dyDescent="0.3">
      <c r="A174" s="984"/>
      <c r="B174" s="401">
        <v>171</v>
      </c>
      <c r="C174" s="852" t="s">
        <v>526</v>
      </c>
      <c r="D174" s="707"/>
      <c r="E174" s="707"/>
      <c r="F174" s="708"/>
      <c r="G174" s="708"/>
      <c r="H174" s="708"/>
      <c r="I174" s="853"/>
      <c r="J174" s="854"/>
      <c r="K174" s="711" t="str">
        <f t="shared" si="20"/>
        <v xml:space="preserve"> </v>
      </c>
      <c r="L174" s="711" t="str">
        <f t="shared" si="21"/>
        <v xml:space="preserve"> </v>
      </c>
      <c r="M174" s="711" t="str">
        <f t="shared" si="22"/>
        <v xml:space="preserve"> </v>
      </c>
      <c r="N174" s="712"/>
      <c r="O174" s="695"/>
      <c r="P174" s="695" t="s">
        <v>505</v>
      </c>
      <c r="Q174" s="855"/>
      <c r="R174" s="856"/>
      <c r="S174" s="856"/>
      <c r="T174" s="857"/>
      <c r="U174" s="511"/>
      <c r="V174" s="512"/>
      <c r="W174" s="512"/>
      <c r="X174" s="512"/>
      <c r="Y174" s="512"/>
      <c r="Z174" s="512"/>
      <c r="AA174" s="512"/>
      <c r="AB174" s="512"/>
      <c r="AC174" s="513"/>
      <c r="AD174" s="858"/>
      <c r="AE174" s="859"/>
      <c r="AF174" s="860"/>
      <c r="AG174" s="860"/>
      <c r="AH174" s="860"/>
      <c r="AI174" s="719"/>
      <c r="AJ174" s="720"/>
      <c r="AK174" s="721"/>
      <c r="AL174" s="721" t="s">
        <v>245</v>
      </c>
      <c r="AM174" s="722"/>
      <c r="AN174" s="721"/>
      <c r="AO174" s="723"/>
      <c r="AP174" s="723"/>
      <c r="AQ174" s="764"/>
      <c r="AR174" s="723"/>
      <c r="AS174" s="764"/>
      <c r="AT174" s="764"/>
      <c r="AU174" s="427"/>
      <c r="AV174" s="428" t="s">
        <v>332</v>
      </c>
      <c r="AW174" s="446">
        <v>13.2</v>
      </c>
      <c r="AX174" s="425">
        <v>13.2</v>
      </c>
      <c r="AY174" s="458">
        <v>0</v>
      </c>
      <c r="AZ174" s="460">
        <v>5791</v>
      </c>
      <c r="BA174" s="430" t="s">
        <v>66</v>
      </c>
      <c r="BB174" s="430" t="s">
        <v>68</v>
      </c>
      <c r="BC174" s="861">
        <v>22</v>
      </c>
    </row>
    <row r="175" spans="1:58" ht="21.95" customHeight="1" x14ac:dyDescent="0.25">
      <c r="A175" s="987" t="s">
        <v>357</v>
      </c>
      <c r="B175" s="397">
        <v>172</v>
      </c>
      <c r="C175" s="862" t="s">
        <v>796</v>
      </c>
      <c r="D175" s="863"/>
      <c r="E175" s="374">
        <v>2</v>
      </c>
      <c r="F175" s="374"/>
      <c r="G175" s="374"/>
      <c r="H175" s="374"/>
      <c r="I175" s="864"/>
      <c r="J175" s="865"/>
      <c r="K175" s="377" t="str">
        <f t="shared" si="20"/>
        <v xml:space="preserve"> </v>
      </c>
      <c r="L175" s="377" t="str">
        <f t="shared" si="21"/>
        <v>II</v>
      </c>
      <c r="M175" s="377" t="str">
        <f t="shared" si="22"/>
        <v xml:space="preserve"> </v>
      </c>
      <c r="N175" s="730"/>
      <c r="O175" s="529">
        <v>9.6</v>
      </c>
      <c r="P175" s="529">
        <v>9.6</v>
      </c>
      <c r="Q175" s="866">
        <v>0.2</v>
      </c>
      <c r="R175" s="867">
        <v>1.92</v>
      </c>
      <c r="S175" s="827"/>
      <c r="T175" s="868"/>
      <c r="U175" s="438">
        <v>8</v>
      </c>
      <c r="V175" s="439">
        <v>9</v>
      </c>
      <c r="W175" s="439" t="s">
        <v>505</v>
      </c>
      <c r="X175" s="439">
        <v>3</v>
      </c>
      <c r="Y175" s="439">
        <v>2</v>
      </c>
      <c r="Z175" s="439" t="s">
        <v>505</v>
      </c>
      <c r="AA175" s="439">
        <v>6</v>
      </c>
      <c r="AB175" s="439">
        <v>7</v>
      </c>
      <c r="AC175" s="440">
        <v>1</v>
      </c>
      <c r="AD175" s="869" t="s">
        <v>50</v>
      </c>
      <c r="AE175" s="388" t="s">
        <v>50</v>
      </c>
      <c r="AF175" s="532" t="s">
        <v>50</v>
      </c>
      <c r="AG175" s="532" t="s">
        <v>50</v>
      </c>
      <c r="AH175" s="532"/>
      <c r="AI175" s="701" t="s">
        <v>50</v>
      </c>
      <c r="AJ175" s="391" t="s">
        <v>245</v>
      </c>
      <c r="AK175" s="392" t="s">
        <v>245</v>
      </c>
      <c r="AL175" s="392" t="s">
        <v>245</v>
      </c>
      <c r="AM175" s="393"/>
      <c r="AN175" s="392" t="s">
        <v>245</v>
      </c>
      <c r="AO175" s="394"/>
      <c r="AP175" s="394"/>
      <c r="AQ175" s="395" t="s">
        <v>245</v>
      </c>
      <c r="AR175" s="394"/>
      <c r="AS175" s="394" t="s">
        <v>245</v>
      </c>
      <c r="AT175" s="395" t="s">
        <v>245</v>
      </c>
      <c r="AU175" s="427"/>
      <c r="AV175" s="428" t="s">
        <v>333</v>
      </c>
      <c r="AW175" s="446">
        <v>9.6</v>
      </c>
      <c r="AX175" s="425">
        <v>9.6</v>
      </c>
      <c r="AY175" s="458">
        <v>0</v>
      </c>
      <c r="AZ175" s="460">
        <v>8057</v>
      </c>
      <c r="BA175" s="430" t="s">
        <v>71</v>
      </c>
      <c r="BB175" s="430" t="s">
        <v>68</v>
      </c>
      <c r="BC175" s="861">
        <v>16</v>
      </c>
    </row>
    <row r="176" spans="1:58" ht="21.95" customHeight="1" thickBot="1" x14ac:dyDescent="0.3">
      <c r="A176" s="988"/>
      <c r="B176" s="428">
        <v>173</v>
      </c>
      <c r="C176" s="870" t="s">
        <v>795</v>
      </c>
      <c r="D176" s="650"/>
      <c r="E176" s="404"/>
      <c r="F176" s="404"/>
      <c r="G176" s="404"/>
      <c r="H176" s="404">
        <v>3</v>
      </c>
      <c r="I176" s="405"/>
      <c r="J176" s="871"/>
      <c r="K176" s="408" t="str">
        <f t="shared" si="20"/>
        <v xml:space="preserve"> </v>
      </c>
      <c r="L176" s="408" t="str">
        <f t="shared" si="21"/>
        <v xml:space="preserve"> </v>
      </c>
      <c r="M176" s="408" t="str">
        <f t="shared" si="22"/>
        <v>III</v>
      </c>
      <c r="N176" s="455"/>
      <c r="O176" s="446">
        <v>13.2</v>
      </c>
      <c r="P176" s="446">
        <v>13.2</v>
      </c>
      <c r="Q176" s="686">
        <v>0.2</v>
      </c>
      <c r="R176" s="872">
        <v>2.64</v>
      </c>
      <c r="S176" s="831"/>
      <c r="T176" s="413"/>
      <c r="U176" s="414">
        <v>8</v>
      </c>
      <c r="V176" s="415">
        <v>9</v>
      </c>
      <c r="W176" s="415">
        <v>10</v>
      </c>
      <c r="X176" s="415">
        <v>2</v>
      </c>
      <c r="Y176" s="415">
        <v>3</v>
      </c>
      <c r="Z176" s="415">
        <v>11</v>
      </c>
      <c r="AA176" s="415">
        <v>4</v>
      </c>
      <c r="AB176" s="415">
        <v>7</v>
      </c>
      <c r="AC176" s="416">
        <v>1</v>
      </c>
      <c r="AD176" s="873" t="s">
        <v>50</v>
      </c>
      <c r="AE176" s="418" t="s">
        <v>50</v>
      </c>
      <c r="AF176" s="481" t="s">
        <v>50</v>
      </c>
      <c r="AG176" s="481" t="s">
        <v>50</v>
      </c>
      <c r="AH176" s="481"/>
      <c r="AI176" s="673" t="s">
        <v>50</v>
      </c>
      <c r="AJ176" s="422"/>
      <c r="AK176" s="423" t="s">
        <v>245</v>
      </c>
      <c r="AL176" s="423" t="s">
        <v>245</v>
      </c>
      <c r="AM176" s="424"/>
      <c r="AN176" s="423" t="s">
        <v>245</v>
      </c>
      <c r="AO176" s="425"/>
      <c r="AP176" s="425"/>
      <c r="AQ176" s="426" t="s">
        <v>245</v>
      </c>
      <c r="AR176" s="425"/>
      <c r="AS176" s="425" t="s">
        <v>245</v>
      </c>
      <c r="AT176" s="425" t="s">
        <v>245</v>
      </c>
      <c r="AU176" s="427"/>
      <c r="AV176" s="694" t="s">
        <v>333</v>
      </c>
      <c r="AW176" s="691">
        <v>13.2</v>
      </c>
      <c r="AX176" s="520">
        <v>13.2</v>
      </c>
      <c r="AY176" s="874">
        <v>0</v>
      </c>
      <c r="AZ176" s="875">
        <v>7522</v>
      </c>
      <c r="BA176" s="525" t="s">
        <v>71</v>
      </c>
      <c r="BB176" s="525" t="s">
        <v>68</v>
      </c>
      <c r="BC176" s="876">
        <v>22</v>
      </c>
    </row>
    <row r="177" spans="1:55" ht="21.95" customHeight="1" x14ac:dyDescent="0.25">
      <c r="A177" s="988"/>
      <c r="B177" s="428">
        <v>174</v>
      </c>
      <c r="C177" s="870" t="s">
        <v>797</v>
      </c>
      <c r="D177" s="650"/>
      <c r="E177" s="404"/>
      <c r="F177" s="404"/>
      <c r="G177" s="404"/>
      <c r="H177" s="404">
        <v>3</v>
      </c>
      <c r="I177" s="405"/>
      <c r="J177" s="871"/>
      <c r="K177" s="408" t="str">
        <f t="shared" si="20"/>
        <v xml:space="preserve"> </v>
      </c>
      <c r="L177" s="408" t="str">
        <f t="shared" si="21"/>
        <v xml:space="preserve"> </v>
      </c>
      <c r="M177" s="408" t="str">
        <f t="shared" si="22"/>
        <v>III</v>
      </c>
      <c r="N177" s="455"/>
      <c r="O177" s="446">
        <v>8.4</v>
      </c>
      <c r="P177" s="446">
        <v>8.4</v>
      </c>
      <c r="Q177" s="686">
        <v>0.33</v>
      </c>
      <c r="R177" s="872">
        <v>2.7720000000000002</v>
      </c>
      <c r="S177" s="831"/>
      <c r="T177" s="413"/>
      <c r="U177" s="414">
        <v>7</v>
      </c>
      <c r="V177" s="415">
        <v>8</v>
      </c>
      <c r="W177" s="415" t="s">
        <v>505</v>
      </c>
      <c r="X177" s="415">
        <v>1</v>
      </c>
      <c r="Y177" s="415">
        <v>3</v>
      </c>
      <c r="Z177" s="415" t="s">
        <v>505</v>
      </c>
      <c r="AA177" s="415">
        <v>4</v>
      </c>
      <c r="AB177" s="415">
        <v>6</v>
      </c>
      <c r="AC177" s="416">
        <v>2</v>
      </c>
      <c r="AD177" s="873" t="s">
        <v>50</v>
      </c>
      <c r="AE177" s="418" t="s">
        <v>50</v>
      </c>
      <c r="AF177" s="732" t="s">
        <v>50</v>
      </c>
      <c r="AG177" s="481" t="s">
        <v>50</v>
      </c>
      <c r="AH177" s="481"/>
      <c r="AI177" s="673" t="s">
        <v>50</v>
      </c>
      <c r="AJ177" s="422"/>
      <c r="AK177" s="423" t="s">
        <v>245</v>
      </c>
      <c r="AL177" s="423" t="s">
        <v>245</v>
      </c>
      <c r="AM177" s="424"/>
      <c r="AN177" s="423" t="s">
        <v>245</v>
      </c>
      <c r="AO177" s="425"/>
      <c r="AP177" s="425"/>
      <c r="AQ177" s="426" t="s">
        <v>245</v>
      </c>
      <c r="AR177" s="425"/>
      <c r="AS177" s="425"/>
      <c r="AT177" s="425" t="s">
        <v>245</v>
      </c>
      <c r="AV177" s="840" t="s">
        <v>332</v>
      </c>
      <c r="AW177" s="878">
        <v>8.4</v>
      </c>
      <c r="AX177" s="878">
        <v>8.4</v>
      </c>
      <c r="AY177" s="878">
        <v>0</v>
      </c>
      <c r="AZ177" s="878">
        <v>4175</v>
      </c>
      <c r="BA177" s="539" t="s">
        <v>71</v>
      </c>
      <c r="BB177" s="539" t="s">
        <v>68</v>
      </c>
      <c r="BC177" s="878">
        <v>14</v>
      </c>
    </row>
    <row r="178" spans="1:55" ht="21.95" customHeight="1" x14ac:dyDescent="0.25">
      <c r="A178" s="988"/>
      <c r="B178" s="879">
        <v>175</v>
      </c>
      <c r="C178" s="436" t="s">
        <v>518</v>
      </c>
      <c r="D178" s="464"/>
      <c r="E178" s="464"/>
      <c r="F178" s="424"/>
      <c r="G178" s="424"/>
      <c r="H178" s="424"/>
      <c r="I178" s="465"/>
      <c r="J178" s="466"/>
      <c r="K178" s="467" t="str">
        <f>IF(SUMIF(E178:J178,1),"I"," ")</f>
        <v xml:space="preserve"> </v>
      </c>
      <c r="L178" s="467" t="str">
        <f>IF(K178&lt;&gt;"I",IF(SUMIF(E178:J178,2),"II"," ")," ")</f>
        <v xml:space="preserve"> </v>
      </c>
      <c r="M178" s="467" t="str">
        <f>IF(OR(K178="I",L178="II")," ",IF(SUMIF(E178:J178,3),"III"," "))</f>
        <v xml:space="preserve"> </v>
      </c>
      <c r="N178" s="684">
        <v>10</v>
      </c>
      <c r="O178" s="446">
        <v>6.6</v>
      </c>
      <c r="P178" s="446" t="s">
        <v>505</v>
      </c>
      <c r="Q178" s="543"/>
      <c r="R178" s="412"/>
      <c r="S178" s="412"/>
      <c r="T178" s="413"/>
      <c r="U178" s="414">
        <v>8</v>
      </c>
      <c r="V178" s="415">
        <v>6</v>
      </c>
      <c r="W178" s="415" t="s">
        <v>505</v>
      </c>
      <c r="X178" s="415">
        <v>3</v>
      </c>
      <c r="Y178" s="415">
        <v>4</v>
      </c>
      <c r="Z178" s="415">
        <v>1</v>
      </c>
      <c r="AA178" s="415" t="s">
        <v>505</v>
      </c>
      <c r="AB178" s="415">
        <v>5</v>
      </c>
      <c r="AC178" s="416" t="s">
        <v>505</v>
      </c>
      <c r="AD178" s="449"/>
      <c r="AE178" s="445"/>
      <c r="AF178" s="419"/>
      <c r="AG178" s="419"/>
      <c r="AH178" s="419"/>
      <c r="AI178" s="421"/>
      <c r="AJ178" s="422"/>
      <c r="AK178" s="423"/>
      <c r="AL178" s="423" t="s">
        <v>245</v>
      </c>
      <c r="AM178" s="424"/>
      <c r="AN178" s="423"/>
      <c r="AO178" s="425"/>
      <c r="AP178" s="425"/>
      <c r="AQ178" s="425"/>
      <c r="AR178" s="425"/>
      <c r="AS178" s="425"/>
      <c r="AT178" s="425"/>
      <c r="AV178" s="840"/>
      <c r="AW178" s="880"/>
      <c r="AX178" s="880"/>
      <c r="AY178" s="880"/>
      <c r="AZ178" s="880"/>
      <c r="BA178" s="401"/>
      <c r="BB178" s="401"/>
      <c r="BC178" s="880"/>
    </row>
    <row r="179" spans="1:55" ht="21.95" customHeight="1" x14ac:dyDescent="0.25">
      <c r="A179" s="988"/>
      <c r="B179" s="534">
        <v>176</v>
      </c>
      <c r="C179" s="881" t="s">
        <v>777</v>
      </c>
      <c r="D179" s="882"/>
      <c r="E179" s="601"/>
      <c r="F179" s="601"/>
      <c r="G179" s="601"/>
      <c r="H179" s="601">
        <v>3</v>
      </c>
      <c r="I179" s="676"/>
      <c r="J179" s="883"/>
      <c r="K179" s="407" t="str">
        <f t="shared" si="20"/>
        <v xml:space="preserve"> </v>
      </c>
      <c r="L179" s="407" t="str">
        <f t="shared" si="21"/>
        <v xml:space="preserve"> </v>
      </c>
      <c r="M179" s="407" t="str">
        <f t="shared" si="22"/>
        <v>III</v>
      </c>
      <c r="N179" s="803"/>
      <c r="O179" s="535">
        <v>13.2</v>
      </c>
      <c r="P179" s="535">
        <v>13.2</v>
      </c>
      <c r="Q179" s="850">
        <v>0.33</v>
      </c>
      <c r="R179" s="884">
        <v>4.3559999999999999</v>
      </c>
      <c r="S179" s="806"/>
      <c r="T179" s="681" t="s">
        <v>245</v>
      </c>
      <c r="U179" s="438">
        <v>10</v>
      </c>
      <c r="V179" s="439">
        <v>8</v>
      </c>
      <c r="W179" s="439">
        <v>9</v>
      </c>
      <c r="X179" s="439">
        <v>1</v>
      </c>
      <c r="Y179" s="439">
        <v>3</v>
      </c>
      <c r="Z179" s="439" t="s">
        <v>505</v>
      </c>
      <c r="AA179" s="439">
        <v>2</v>
      </c>
      <c r="AB179" s="439">
        <v>7</v>
      </c>
      <c r="AC179" s="440">
        <v>4</v>
      </c>
      <c r="AD179" s="885" t="s">
        <v>50</v>
      </c>
      <c r="AE179" s="739" t="s">
        <v>50</v>
      </c>
      <c r="AF179" s="740" t="s">
        <v>50</v>
      </c>
      <c r="AG179" s="741" t="s">
        <v>50</v>
      </c>
      <c r="AH179" s="741"/>
      <c r="AI179" s="851" t="s">
        <v>50</v>
      </c>
      <c r="AJ179" s="613"/>
      <c r="AK179" s="614" t="s">
        <v>245</v>
      </c>
      <c r="AL179" s="614" t="s">
        <v>245</v>
      </c>
      <c r="AM179" s="615"/>
      <c r="AN179" s="614"/>
      <c r="AO179" s="536"/>
      <c r="AP179" s="536"/>
      <c r="AQ179" s="682" t="s">
        <v>245</v>
      </c>
      <c r="AR179" s="536"/>
      <c r="AS179" s="536"/>
      <c r="AT179" s="536"/>
      <c r="AV179" s="370" t="s">
        <v>332</v>
      </c>
      <c r="AW179" s="370">
        <v>13.2</v>
      </c>
      <c r="AX179" s="370">
        <v>13.2</v>
      </c>
      <c r="AY179" s="370">
        <v>0</v>
      </c>
      <c r="AZ179" s="370">
        <v>5791</v>
      </c>
      <c r="BA179" s="370" t="s">
        <v>66</v>
      </c>
      <c r="BB179" s="370" t="s">
        <v>68</v>
      </c>
      <c r="BC179" s="370">
        <v>22</v>
      </c>
    </row>
    <row r="180" spans="1:55" ht="21.95" customHeight="1" x14ac:dyDescent="0.25">
      <c r="A180" s="988"/>
      <c r="B180" s="428">
        <v>177</v>
      </c>
      <c r="C180" s="870" t="s">
        <v>775</v>
      </c>
      <c r="D180" s="886"/>
      <c r="E180" s="430"/>
      <c r="F180" s="430"/>
      <c r="G180" s="430"/>
      <c r="H180" s="404">
        <v>3</v>
      </c>
      <c r="I180" s="887"/>
      <c r="J180" s="835"/>
      <c r="K180" s="467" t="str">
        <f t="shared" si="20"/>
        <v xml:space="preserve"> </v>
      </c>
      <c r="L180" s="467" t="str">
        <f t="shared" si="21"/>
        <v xml:space="preserve"> </v>
      </c>
      <c r="M180" s="408" t="str">
        <f t="shared" si="22"/>
        <v>III</v>
      </c>
      <c r="N180" s="888"/>
      <c r="O180" s="889">
        <v>13.2</v>
      </c>
      <c r="P180" s="890">
        <v>13.2</v>
      </c>
      <c r="Q180" s="891">
        <v>0.33</v>
      </c>
      <c r="R180" s="892">
        <v>4.3559999999999999</v>
      </c>
      <c r="S180" s="893"/>
      <c r="T180" s="894" t="s">
        <v>245</v>
      </c>
      <c r="U180" s="414">
        <v>9</v>
      </c>
      <c r="V180" s="415">
        <v>6</v>
      </c>
      <c r="W180" s="415">
        <v>7</v>
      </c>
      <c r="X180" s="415">
        <v>2</v>
      </c>
      <c r="Y180" s="415">
        <v>3</v>
      </c>
      <c r="Z180" s="415" t="s">
        <v>505</v>
      </c>
      <c r="AA180" s="415">
        <v>1</v>
      </c>
      <c r="AB180" s="415">
        <v>8</v>
      </c>
      <c r="AC180" s="416">
        <v>5</v>
      </c>
      <c r="AD180" s="895" t="s">
        <v>50</v>
      </c>
      <c r="AE180" s="418" t="s">
        <v>50</v>
      </c>
      <c r="AF180" s="732" t="s">
        <v>50</v>
      </c>
      <c r="AG180" s="419" t="s">
        <v>50</v>
      </c>
      <c r="AH180" s="419"/>
      <c r="AI180" s="673" t="s">
        <v>50</v>
      </c>
      <c r="AJ180" s="896"/>
      <c r="AK180" s="423" t="s">
        <v>245</v>
      </c>
      <c r="AL180" s="423" t="s">
        <v>245</v>
      </c>
      <c r="AM180" s="423"/>
      <c r="AN180" s="423" t="s">
        <v>245</v>
      </c>
      <c r="AO180" s="430"/>
      <c r="AP180" s="430"/>
      <c r="AQ180" s="430" t="s">
        <v>245</v>
      </c>
      <c r="AR180" s="430"/>
      <c r="AS180" s="430"/>
      <c r="AT180" s="430"/>
      <c r="AV180" s="370" t="s">
        <v>332</v>
      </c>
      <c r="AW180" s="370">
        <v>13.2</v>
      </c>
      <c r="AX180" s="370">
        <v>13.2</v>
      </c>
      <c r="AY180" s="370">
        <v>0</v>
      </c>
      <c r="AZ180" s="370">
        <v>10705</v>
      </c>
      <c r="BA180" s="370" t="s">
        <v>66</v>
      </c>
      <c r="BB180" s="370" t="s">
        <v>68</v>
      </c>
      <c r="BC180" s="370">
        <v>22</v>
      </c>
    </row>
    <row r="181" spans="1:55" ht="21.95" customHeight="1" thickBot="1" x14ac:dyDescent="0.3">
      <c r="A181" s="989"/>
      <c r="B181" s="694">
        <v>178</v>
      </c>
      <c r="C181" s="897" t="s">
        <v>773</v>
      </c>
      <c r="D181" s="898"/>
      <c r="E181" s="525"/>
      <c r="F181" s="525"/>
      <c r="G181" s="525"/>
      <c r="H181" s="502">
        <v>3</v>
      </c>
      <c r="I181" s="899"/>
      <c r="J181" s="900"/>
      <c r="K181" s="658" t="str">
        <f t="shared" si="20"/>
        <v xml:space="preserve"> </v>
      </c>
      <c r="L181" s="658" t="str">
        <f t="shared" si="21"/>
        <v xml:space="preserve"> </v>
      </c>
      <c r="M181" s="505" t="str">
        <f t="shared" si="22"/>
        <v>III</v>
      </c>
      <c r="N181" s="517">
        <v>0</v>
      </c>
      <c r="O181" s="525">
        <v>19.8</v>
      </c>
      <c r="P181" s="525">
        <v>19.8</v>
      </c>
      <c r="Q181" s="901">
        <v>0.33</v>
      </c>
      <c r="R181" s="902">
        <v>6.5340000000000007</v>
      </c>
      <c r="S181" s="903"/>
      <c r="T181" s="904" t="s">
        <v>245</v>
      </c>
      <c r="U181" s="905">
        <v>5</v>
      </c>
      <c r="V181" s="906">
        <v>8</v>
      </c>
      <c r="W181" s="906">
        <v>9</v>
      </c>
      <c r="X181" s="906">
        <v>2</v>
      </c>
      <c r="Y181" s="906">
        <v>1</v>
      </c>
      <c r="Z181" s="906" t="s">
        <v>505</v>
      </c>
      <c r="AA181" s="906">
        <v>4</v>
      </c>
      <c r="AB181" s="906">
        <v>10</v>
      </c>
      <c r="AC181" s="907">
        <v>3</v>
      </c>
      <c r="AD181" s="908" t="s">
        <v>50</v>
      </c>
      <c r="AE181" s="662" t="s">
        <v>50</v>
      </c>
      <c r="AF181" s="909" t="s">
        <v>50</v>
      </c>
      <c r="AG181" s="693" t="s">
        <v>50</v>
      </c>
      <c r="AH181" s="693"/>
      <c r="AI181" s="910" t="s">
        <v>50</v>
      </c>
      <c r="AJ181" s="517"/>
      <c r="AK181" s="518" t="s">
        <v>245</v>
      </c>
      <c r="AL181" s="518" t="s">
        <v>245</v>
      </c>
      <c r="AM181" s="518"/>
      <c r="AN181" s="518" t="s">
        <v>245</v>
      </c>
      <c r="AO181" s="525"/>
      <c r="AP181" s="525"/>
      <c r="AQ181" s="525" t="s">
        <v>245</v>
      </c>
      <c r="AR181" s="525"/>
      <c r="AS181" s="525"/>
      <c r="AT181" s="525"/>
      <c r="AV181" s="370" t="s">
        <v>332</v>
      </c>
      <c r="AW181" s="370">
        <v>19.8</v>
      </c>
      <c r="AX181" s="370">
        <v>19.8</v>
      </c>
      <c r="AY181" s="370">
        <v>0</v>
      </c>
      <c r="AZ181" s="370">
        <v>13295</v>
      </c>
      <c r="BA181" s="370" t="s">
        <v>73</v>
      </c>
      <c r="BB181" s="370" t="s">
        <v>68</v>
      </c>
      <c r="BC181" s="370">
        <v>33</v>
      </c>
    </row>
    <row r="182" spans="1:55" x14ac:dyDescent="0.25">
      <c r="A182" s="985" t="s">
        <v>847</v>
      </c>
      <c r="B182" s="985"/>
      <c r="D182" s="911"/>
      <c r="E182" s="370"/>
      <c r="F182" s="370"/>
      <c r="G182" s="370"/>
      <c r="H182" s="370"/>
      <c r="I182" s="912"/>
      <c r="J182" s="912"/>
      <c r="K182" s="913" t="str">
        <f t="shared" ref="K182:K184" si="23">IF(SUM(E182:J182)&gt;0,"Y"," ")</f>
        <v xml:space="preserve"> </v>
      </c>
      <c r="L182" s="913"/>
      <c r="M182" s="913"/>
      <c r="O182" s="370">
        <f>SUM(O4:O181)</f>
        <v>2286.3000000000002</v>
      </c>
      <c r="R182" s="840">
        <f>SUM(R4:R181)</f>
        <v>553.66899999999987</v>
      </c>
    </row>
    <row r="183" spans="1:55" x14ac:dyDescent="0.25">
      <c r="D183" s="911"/>
      <c r="E183" s="370"/>
      <c r="F183" s="370"/>
      <c r="G183" s="370"/>
      <c r="H183" s="370"/>
      <c r="I183" s="912"/>
      <c r="J183" s="912"/>
      <c r="K183" s="913" t="str">
        <f t="shared" si="23"/>
        <v xml:space="preserve"> </v>
      </c>
      <c r="L183" s="913"/>
      <c r="M183" s="913"/>
    </row>
    <row r="184" spans="1:55" x14ac:dyDescent="0.25">
      <c r="D184" s="911"/>
      <c r="E184" s="370"/>
      <c r="F184" s="370"/>
      <c r="G184" s="370"/>
      <c r="H184" s="370"/>
      <c r="I184" s="912"/>
      <c r="J184" s="912"/>
      <c r="K184" s="913" t="str">
        <f t="shared" si="23"/>
        <v xml:space="preserve"> </v>
      </c>
      <c r="L184" s="913"/>
      <c r="M184" s="913"/>
    </row>
    <row r="185" spans="1:55" hidden="1" x14ac:dyDescent="0.25">
      <c r="E185" s="370"/>
      <c r="F185" s="370"/>
      <c r="G185" s="370"/>
      <c r="H185" s="370"/>
      <c r="K185" s="917"/>
      <c r="L185" s="917"/>
      <c r="M185" s="917"/>
    </row>
    <row r="186" spans="1:55" hidden="1" x14ac:dyDescent="0.25">
      <c r="C186" s="353"/>
      <c r="E186" s="370"/>
      <c r="F186" s="370"/>
      <c r="G186" s="370"/>
      <c r="H186" s="370"/>
      <c r="K186" s="917"/>
      <c r="L186" s="917"/>
      <c r="M186" s="917"/>
    </row>
    <row r="187" spans="1:55" hidden="1" x14ac:dyDescent="0.25">
      <c r="D187" s="353"/>
      <c r="E187" s="370"/>
      <c r="F187" s="370"/>
      <c r="G187" s="370"/>
      <c r="H187" s="370"/>
      <c r="I187" s="918"/>
      <c r="J187" s="918"/>
      <c r="K187" s="919"/>
      <c r="L187" s="919"/>
      <c r="M187" s="919"/>
    </row>
    <row r="188" spans="1:55" hidden="1" x14ac:dyDescent="0.25">
      <c r="E188" s="370"/>
      <c r="F188" s="370"/>
      <c r="G188" s="370"/>
      <c r="H188" s="370"/>
      <c r="K188" s="917"/>
      <c r="L188" s="917"/>
      <c r="M188" s="917"/>
    </row>
    <row r="189" spans="1:55" hidden="1" x14ac:dyDescent="0.25">
      <c r="E189" s="370"/>
      <c r="F189" s="370"/>
      <c r="G189" s="370"/>
      <c r="H189" s="370"/>
      <c r="K189" s="917"/>
      <c r="L189" s="917"/>
      <c r="M189" s="917"/>
    </row>
    <row r="190" spans="1:55" s="920" customFormat="1" hidden="1" x14ac:dyDescent="0.25">
      <c r="C190" s="921"/>
      <c r="D190" s="370"/>
      <c r="E190" s="370"/>
      <c r="F190" s="370"/>
      <c r="G190" s="370"/>
      <c r="H190" s="370"/>
      <c r="I190" s="916"/>
      <c r="J190" s="916"/>
      <c r="K190" s="917"/>
      <c r="L190" s="917"/>
      <c r="M190" s="917"/>
      <c r="N190" s="914"/>
      <c r="O190" s="370"/>
      <c r="P190" s="370"/>
      <c r="Q190" s="370"/>
      <c r="R190" s="370"/>
      <c r="S190" s="370"/>
      <c r="T190" s="370"/>
      <c r="U190" s="370"/>
      <c r="V190" s="370"/>
      <c r="W190" s="370"/>
      <c r="X190" s="370"/>
      <c r="Y190" s="370"/>
      <c r="Z190" s="370"/>
      <c r="AA190" s="370"/>
      <c r="AB190" s="370"/>
      <c r="AC190" s="370"/>
      <c r="AD190" s="370"/>
      <c r="AE190" s="370"/>
      <c r="AF190" s="370"/>
      <c r="AG190" s="370"/>
      <c r="AH190" s="370"/>
      <c r="AI190" s="915"/>
      <c r="AJ190" s="914"/>
      <c r="AK190" s="914"/>
      <c r="AL190" s="914"/>
      <c r="AM190" s="914"/>
      <c r="AN190" s="914"/>
      <c r="AO190" s="370"/>
      <c r="AP190" s="370"/>
      <c r="AQ190" s="370"/>
      <c r="AR190" s="370"/>
      <c r="AS190" s="370"/>
      <c r="AT190" s="370"/>
      <c r="AU190" s="922"/>
      <c r="BC190" s="920" t="s">
        <v>271</v>
      </c>
    </row>
    <row r="191" spans="1:55" ht="21" hidden="1" x14ac:dyDescent="0.35">
      <c r="C191" s="923"/>
      <c r="D191" s="924"/>
      <c r="E191" s="920"/>
      <c r="F191" s="920"/>
      <c r="G191" s="920"/>
      <c r="H191" s="920"/>
      <c r="I191" s="925"/>
      <c r="J191" s="925"/>
      <c r="K191" s="926"/>
      <c r="L191" s="926"/>
      <c r="M191" s="926"/>
      <c r="O191" s="920"/>
      <c r="P191" s="920"/>
      <c r="Q191" s="920"/>
      <c r="R191" s="920"/>
      <c r="S191" s="920"/>
      <c r="T191" s="920"/>
      <c r="U191" s="920"/>
      <c r="V191" s="920"/>
      <c r="W191" s="920"/>
      <c r="X191" s="920"/>
      <c r="Y191" s="920"/>
      <c r="Z191" s="920"/>
      <c r="AA191" s="920"/>
      <c r="AB191" s="920"/>
      <c r="AC191" s="920"/>
      <c r="AD191" s="920"/>
      <c r="AE191" s="920"/>
      <c r="AF191" s="920"/>
      <c r="AG191" s="920"/>
      <c r="AH191" s="920"/>
      <c r="AO191" s="920"/>
      <c r="AP191" s="920"/>
      <c r="AQ191" s="920"/>
      <c r="AR191" s="920"/>
      <c r="AS191" s="920"/>
      <c r="AT191" s="920"/>
      <c r="BC191" s="370" t="s">
        <v>856</v>
      </c>
    </row>
    <row r="192" spans="1:55" hidden="1" x14ac:dyDescent="0.25">
      <c r="C192" s="923"/>
      <c r="D192" s="923"/>
      <c r="E192" s="370"/>
      <c r="F192" s="370"/>
      <c r="G192" s="370"/>
      <c r="H192" s="370"/>
      <c r="I192" s="923"/>
      <c r="J192" s="923"/>
      <c r="K192" s="927"/>
      <c r="L192" s="927"/>
      <c r="M192" s="927"/>
    </row>
    <row r="193" spans="3:55" hidden="1" x14ac:dyDescent="0.25">
      <c r="C193" s="353"/>
      <c r="D193" s="923"/>
      <c r="E193" s="370"/>
      <c r="F193" s="370"/>
      <c r="G193" s="370"/>
      <c r="H193" s="370"/>
      <c r="I193" s="923"/>
      <c r="J193" s="923"/>
      <c r="K193" s="927"/>
      <c r="L193" s="927"/>
      <c r="M193" s="927"/>
    </row>
    <row r="194" spans="3:55" hidden="1" x14ac:dyDescent="0.25">
      <c r="C194" s="928"/>
      <c r="D194" s="353"/>
      <c r="E194" s="370"/>
      <c r="F194" s="370"/>
      <c r="G194" s="370"/>
      <c r="H194" s="370"/>
      <c r="I194" s="918"/>
      <c r="J194" s="918"/>
      <c r="K194" s="919"/>
      <c r="L194" s="919"/>
      <c r="M194" s="919"/>
      <c r="BC194" s="370" t="s">
        <v>58</v>
      </c>
    </row>
    <row r="195" spans="3:55" hidden="1" x14ac:dyDescent="0.25">
      <c r="C195" s="929"/>
      <c r="D195" s="914"/>
      <c r="E195" s="370"/>
      <c r="F195" s="370"/>
      <c r="G195" s="370"/>
      <c r="H195" s="370"/>
      <c r="K195" s="917"/>
      <c r="L195" s="917"/>
      <c r="M195" s="917"/>
      <c r="BC195" s="370" t="s">
        <v>64</v>
      </c>
    </row>
    <row r="196" spans="3:55" hidden="1" x14ac:dyDescent="0.25">
      <c r="D196" s="929"/>
      <c r="E196" s="370"/>
      <c r="F196" s="370"/>
      <c r="G196" s="370"/>
      <c r="H196" s="370"/>
      <c r="I196" s="930"/>
      <c r="J196" s="930"/>
      <c r="K196" s="931"/>
      <c r="L196" s="931"/>
      <c r="M196" s="931"/>
      <c r="BC196" s="370" t="s">
        <v>59</v>
      </c>
    </row>
    <row r="197" spans="3:55" x14ac:dyDescent="0.25">
      <c r="C197" s="932"/>
      <c r="E197" s="370"/>
      <c r="F197" s="370"/>
      <c r="G197" s="370"/>
      <c r="H197" s="370"/>
      <c r="K197" s="917"/>
      <c r="L197" s="917"/>
      <c r="M197" s="917"/>
    </row>
    <row r="198" spans="3:55" x14ac:dyDescent="0.25">
      <c r="D198" s="401"/>
      <c r="E198" s="541"/>
      <c r="F198" s="541"/>
      <c r="G198" s="541"/>
      <c r="H198" s="541"/>
      <c r="I198" s="917"/>
      <c r="J198" s="917"/>
      <c r="K198" s="917"/>
      <c r="L198" s="917"/>
      <c r="M198" s="917"/>
      <c r="N198" s="541"/>
    </row>
    <row r="199" spans="3:55" x14ac:dyDescent="0.25">
      <c r="K199" s="933"/>
      <c r="L199" s="933"/>
      <c r="M199" s="933"/>
    </row>
    <row r="201" spans="3:55" x14ac:dyDescent="0.25">
      <c r="D201" s="840"/>
    </row>
    <row r="212" spans="8:14" x14ac:dyDescent="0.25">
      <c r="H212" s="541"/>
      <c r="I212" s="541"/>
      <c r="J212" s="541"/>
      <c r="K212" s="933"/>
      <c r="L212" s="933"/>
      <c r="M212" s="933"/>
      <c r="N212" s="916"/>
    </row>
  </sheetData>
  <sheetProtection algorithmName="SHA-512" hashValue="QR75mNa92AwKKotgDI0KT6ZSpsIZLENuNT32jn73tReKZSpG8GYmnjVcNSI1KOoqAEUtu4QRHG+P7axTG00d+A==" saltValue="e2tthH0dwPAB/oqjcBtHQQ==" spinCount="100000" sheet="1" objects="1" scenarios="1" autoFilter="0"/>
  <autoFilter ref="A3:AT184" xr:uid="{FA4046E1-B59F-442B-9189-6E61A9A6AFB3}"/>
  <mergeCells count="32">
    <mergeCell ref="A80:A87"/>
    <mergeCell ref="A88:A97"/>
    <mergeCell ref="A1:B2"/>
    <mergeCell ref="A119:A136"/>
    <mergeCell ref="A182:B182"/>
    <mergeCell ref="A166:A174"/>
    <mergeCell ref="A175:A181"/>
    <mergeCell ref="A47:A79"/>
    <mergeCell ref="A137:A165"/>
    <mergeCell ref="A98:A118"/>
    <mergeCell ref="AW1:BC1"/>
    <mergeCell ref="A4:A46"/>
    <mergeCell ref="N1:N3"/>
    <mergeCell ref="O1:O3"/>
    <mergeCell ref="Q1:Q3"/>
    <mergeCell ref="R1:R3"/>
    <mergeCell ref="K1:K3"/>
    <mergeCell ref="AD2:AI2"/>
    <mergeCell ref="AJ2:AT2"/>
    <mergeCell ref="L1:L3"/>
    <mergeCell ref="M1:M3"/>
    <mergeCell ref="S1:S3"/>
    <mergeCell ref="H2:H3"/>
    <mergeCell ref="G2:G3"/>
    <mergeCell ref="C1:C3"/>
    <mergeCell ref="D2:F2"/>
    <mergeCell ref="D1:J1"/>
    <mergeCell ref="I2:I3"/>
    <mergeCell ref="J2:J3"/>
    <mergeCell ref="U2:AC2"/>
    <mergeCell ref="P1:P3"/>
    <mergeCell ref="T1:T3"/>
  </mergeCells>
  <conditionalFormatting sqref="U4:AC181">
    <cfRule type="cellIs" dxfId="0" priority="1" operator="between">
      <formula>0.1</formula>
      <formula>3</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C56AA-033F-4286-82C0-5A346ADF2A72}">
  <dimension ref="B4:R97"/>
  <sheetViews>
    <sheetView workbookViewId="0"/>
  </sheetViews>
  <sheetFormatPr defaultRowHeight="15" x14ac:dyDescent="0.25"/>
  <sheetData>
    <row r="4" spans="2:11" ht="15.75" thickBot="1" x14ac:dyDescent="0.3">
      <c r="B4" s="30"/>
      <c r="C4" s="184"/>
      <c r="D4" s="184"/>
      <c r="E4" s="1009" t="s">
        <v>482</v>
      </c>
      <c r="F4" s="1009"/>
      <c r="G4" s="1009"/>
      <c r="H4" s="1009"/>
    </row>
    <row r="5" spans="2:11" ht="15.75" thickBot="1" x14ac:dyDescent="0.3">
      <c r="B5" s="1002" t="s">
        <v>484</v>
      </c>
      <c r="C5" s="1003"/>
      <c r="D5" s="1003"/>
      <c r="E5" s="316" t="s">
        <v>478</v>
      </c>
      <c r="F5" s="316" t="s">
        <v>479</v>
      </c>
      <c r="G5" s="316" t="s">
        <v>480</v>
      </c>
      <c r="H5" s="317" t="s">
        <v>481</v>
      </c>
    </row>
    <row r="6" spans="2:11" x14ac:dyDescent="0.25">
      <c r="B6" s="1004" t="s">
        <v>356</v>
      </c>
      <c r="C6" s="1005"/>
      <c r="D6" s="1005"/>
      <c r="E6" s="339">
        <f>SUMIF('P&amp;S'!K166:K174,"I",'P&amp;S'!$R166:$R174)</f>
        <v>6.5340000000000007</v>
      </c>
      <c r="F6" s="339">
        <f>SUMIF('P&amp;S'!L166:L174,"II",'P&amp;S'!$R166:$R174)</f>
        <v>14</v>
      </c>
      <c r="G6" s="339">
        <f>SUMIF('P&amp;S'!M166:M174,"III",'P&amp;S'!$R166:$R174)</f>
        <v>0</v>
      </c>
      <c r="H6" s="340">
        <f t="shared" ref="H6:H14" si="0">SUM(E6:G6)</f>
        <v>20.533999999999999</v>
      </c>
    </row>
    <row r="7" spans="2:11" x14ac:dyDescent="0.25">
      <c r="B7" s="997" t="s">
        <v>66</v>
      </c>
      <c r="C7" s="998"/>
      <c r="D7" s="998"/>
      <c r="E7" s="341">
        <f>SUMIF('P&amp;S'!K4:K46,"I",'P&amp;S'!$R4:$R46)</f>
        <v>11.4</v>
      </c>
      <c r="F7" s="341">
        <f>SUMIF('P&amp;S'!L4:L46,"II",'P&amp;S'!$R4:$R46)</f>
        <v>52.550000000000004</v>
      </c>
      <c r="G7" s="341">
        <f>SUMIF('P&amp;S'!M4:M46,"III",'P&amp;S'!$R4:$R46)</f>
        <v>45.975999999999999</v>
      </c>
      <c r="H7" s="342">
        <f t="shared" si="0"/>
        <v>109.926</v>
      </c>
    </row>
    <row r="8" spans="2:11" x14ac:dyDescent="0.25">
      <c r="B8" s="995" t="s">
        <v>475</v>
      </c>
      <c r="C8" s="996"/>
      <c r="D8" s="996"/>
      <c r="E8" s="343">
        <f>SUMIF('P&amp;S'!K47:K79,"I",'P&amp;S'!$R47:$R79)</f>
        <v>51.8</v>
      </c>
      <c r="F8" s="343">
        <f>SUMIF('P&amp;S'!L47:L79,"II",'P&amp;S'!$R47:$R79)</f>
        <v>51.900000000000006</v>
      </c>
      <c r="G8" s="343">
        <f>SUMIF('P&amp;S'!M47:M79,"III",'P&amp;S'!$R47:$R79)</f>
        <v>26.049999999999997</v>
      </c>
      <c r="H8" s="344">
        <f t="shared" si="0"/>
        <v>129.75</v>
      </c>
    </row>
    <row r="9" spans="2:11" x14ac:dyDescent="0.25">
      <c r="B9" s="995" t="s">
        <v>351</v>
      </c>
      <c r="C9" s="996"/>
      <c r="D9" s="996"/>
      <c r="E9" s="343">
        <f>SUMIF('P&amp;S'!K80:K87,"I",'P&amp;S'!$R80:$R87)</f>
        <v>10.199999999999999</v>
      </c>
      <c r="F9" s="343">
        <f>SUMIF('P&amp;S'!L80:L87,"II",'P&amp;S'!$R80:$R87)</f>
        <v>22.1</v>
      </c>
      <c r="G9" s="343">
        <f>SUMIF('P&amp;S'!M80:M87,"III",'P&amp;S'!$R82:$R89)</f>
        <v>0</v>
      </c>
      <c r="H9" s="344">
        <f t="shared" si="0"/>
        <v>32.299999999999997</v>
      </c>
    </row>
    <row r="10" spans="2:11" x14ac:dyDescent="0.25">
      <c r="B10" s="995" t="s">
        <v>352</v>
      </c>
      <c r="C10" s="996"/>
      <c r="D10" s="996"/>
      <c r="E10" s="343">
        <f>SUMIF('P&amp;S'!K88:K97,"I",'P&amp;S'!$R88:$R97)</f>
        <v>12.498000000000001</v>
      </c>
      <c r="F10" s="343">
        <f>SUMIF('P&amp;S'!L88:L97,"II",'P&amp;S'!R88:R97)</f>
        <v>20.158000000000001</v>
      </c>
      <c r="G10" s="343">
        <f>SUMIF('P&amp;S'!M88:M97,"III",'P&amp;S'!$R88:$R97)</f>
        <v>0</v>
      </c>
      <c r="H10" s="344">
        <f t="shared" si="0"/>
        <v>32.656000000000006</v>
      </c>
    </row>
    <row r="11" spans="2:11" x14ac:dyDescent="0.25">
      <c r="B11" s="995" t="s">
        <v>353</v>
      </c>
      <c r="C11" s="996"/>
      <c r="D11" s="996"/>
      <c r="E11" s="343">
        <f>SUMIF('P&amp;S'!K98:K116,"I",'P&amp;S'!$R98:$R116)</f>
        <v>0</v>
      </c>
      <c r="F11" s="343">
        <f>SUMIF('P&amp;S'!L98:L116,"II",'P&amp;S'!$R98:$R116)</f>
        <v>14.950000000000001</v>
      </c>
      <c r="G11" s="343">
        <f>SUMIF('P&amp;S'!M98:M116,"III",'P&amp;S'!$R98:$R116)</f>
        <v>16</v>
      </c>
      <c r="H11" s="344">
        <f t="shared" si="0"/>
        <v>30.950000000000003</v>
      </c>
    </row>
    <row r="12" spans="2:11" x14ac:dyDescent="0.25">
      <c r="B12" s="995" t="s">
        <v>477</v>
      </c>
      <c r="C12" s="996"/>
      <c r="D12" s="996"/>
      <c r="E12" s="343">
        <f>SUMIF('P&amp;S'!K175:K184,"I",'P&amp;S'!$R175:$R184)</f>
        <v>0</v>
      </c>
      <c r="F12" s="343">
        <f>SUMIF('P&amp;S'!L175:L184,"II",'P&amp;S'!$R175:$R184)</f>
        <v>1.92</v>
      </c>
      <c r="G12" s="343">
        <f>SUMIF('P&amp;S'!M175:M184,"III",'P&amp;S'!$R175:$R184)</f>
        <v>20.658000000000001</v>
      </c>
      <c r="H12" s="344">
        <f t="shared" si="0"/>
        <v>22.578000000000003</v>
      </c>
    </row>
    <row r="13" spans="2:11" x14ac:dyDescent="0.25">
      <c r="B13" s="997" t="s">
        <v>476</v>
      </c>
      <c r="C13" s="998"/>
      <c r="D13" s="998"/>
      <c r="E13" s="341">
        <f>SUMIF('P&amp;S'!K119:K136,"I",'P&amp;S'!$R119:$R1368)</f>
        <v>56.024999999999999</v>
      </c>
      <c r="F13" s="341">
        <f>SUMIF('P&amp;S'!L119:L136,"II",'P&amp;S'!$R119:$R136)</f>
        <v>19.2</v>
      </c>
      <c r="G13" s="341">
        <f>SUMIF('P&amp;S'!M119:M136,"III",'P&amp;S'!$R119:$R136)</f>
        <v>7</v>
      </c>
      <c r="H13" s="342">
        <f t="shared" si="0"/>
        <v>82.224999999999994</v>
      </c>
    </row>
    <row r="14" spans="2:11" ht="15.75" thickBot="1" x14ac:dyDescent="0.3">
      <c r="B14" s="999" t="s">
        <v>355</v>
      </c>
      <c r="C14" s="1000"/>
      <c r="D14" s="1000"/>
      <c r="E14" s="345">
        <f>SUMIF('P&amp;S'!K137:K165,"I",'P&amp;S'!$R137:$R165)</f>
        <v>86.800000000000011</v>
      </c>
      <c r="F14" s="345">
        <f>SUMIF('P&amp;S'!L137:L165,"II",'P&amp;S'!$R137:$R165)</f>
        <v>1.05</v>
      </c>
      <c r="G14" s="345">
        <f>SUMIF('P&amp;S'!M137:M165,"III",'P&amp;S'!$R137:$R1646)</f>
        <v>4.9000000000000004</v>
      </c>
      <c r="H14" s="346">
        <f t="shared" si="0"/>
        <v>92.750000000000014</v>
      </c>
    </row>
    <row r="15" spans="2:11" x14ac:dyDescent="0.25">
      <c r="B15" s="1007" t="s">
        <v>481</v>
      </c>
      <c r="C15" s="1007"/>
      <c r="D15" s="1007"/>
      <c r="E15" s="334">
        <f>SUM(E6:E14)</f>
        <v>235.25700000000001</v>
      </c>
      <c r="F15" s="334">
        <f>SUM(F6:F14)</f>
        <v>197.828</v>
      </c>
      <c r="G15" s="334">
        <f>SUM(G6:G14)</f>
        <v>120.584</v>
      </c>
      <c r="H15" s="334">
        <f>SUM(H6:H14)</f>
        <v>553.6690000000001</v>
      </c>
      <c r="I15" s="325">
        <f>H15/'P&amp;S'!O182</f>
        <v>0.24216813191619649</v>
      </c>
      <c r="J15" s="1008" t="s">
        <v>487</v>
      </c>
      <c r="K15" s="1008"/>
    </row>
    <row r="16" spans="2:11" x14ac:dyDescent="0.25">
      <c r="B16" s="1010" t="s">
        <v>483</v>
      </c>
      <c r="C16" s="1010"/>
      <c r="D16" s="1010"/>
      <c r="E16" s="261">
        <f>E15/$H15</f>
        <v>0.42490549407678591</v>
      </c>
      <c r="F16" s="261">
        <f>F15/$H15</f>
        <v>0.35730373201317028</v>
      </c>
      <c r="G16" s="261">
        <f>G15/$H15</f>
        <v>0.2177907739100437</v>
      </c>
      <c r="H16" s="30"/>
      <c r="J16" s="1008"/>
      <c r="K16" s="1008"/>
    </row>
    <row r="18" spans="2:10" ht="15.75" thickBot="1" x14ac:dyDescent="0.3">
      <c r="B18" s="30"/>
      <c r="C18" s="184"/>
      <c r="D18" s="184"/>
      <c r="E18" s="1006" t="s">
        <v>363</v>
      </c>
      <c r="F18" s="1006"/>
      <c r="G18" s="1006"/>
      <c r="H18" s="1006"/>
    </row>
    <row r="19" spans="2:10" ht="15.75" thickBot="1" x14ac:dyDescent="0.3">
      <c r="B19" s="1002" t="s">
        <v>484</v>
      </c>
      <c r="C19" s="1003"/>
      <c r="D19" s="1003"/>
      <c r="E19" s="316" t="s">
        <v>478</v>
      </c>
      <c r="F19" s="316" t="s">
        <v>479</v>
      </c>
      <c r="G19" s="316" t="s">
        <v>480</v>
      </c>
      <c r="H19" s="317" t="s">
        <v>481</v>
      </c>
    </row>
    <row r="20" spans="2:10" x14ac:dyDescent="0.25">
      <c r="B20" s="1004" t="s">
        <v>356</v>
      </c>
      <c r="C20" s="1005"/>
      <c r="D20" s="1005"/>
      <c r="E20" s="321">
        <f>COUNTIF('P&amp;S'!K166:K174,"I")</f>
        <v>1</v>
      </c>
      <c r="F20" s="348">
        <f>COUNTIF('P&amp;S'!L166:L174,"II")</f>
        <v>1</v>
      </c>
      <c r="G20" s="348">
        <f>COUNTIF('P&amp;S'!M166:M174,"III")</f>
        <v>0</v>
      </c>
      <c r="H20" s="322">
        <f t="shared" ref="H20:H28" si="1">SUM(E20:G20)</f>
        <v>2</v>
      </c>
    </row>
    <row r="21" spans="2:10" x14ac:dyDescent="0.25">
      <c r="B21" s="997" t="s">
        <v>66</v>
      </c>
      <c r="C21" s="998"/>
      <c r="D21" s="998"/>
      <c r="E21" s="320">
        <f>COUNTIF('P&amp;S'!K4:K46,"I")</f>
        <v>1</v>
      </c>
      <c r="F21" s="324">
        <f>COUNTIF('P&amp;S'!L4:L46,"II")</f>
        <v>6</v>
      </c>
      <c r="G21" s="320">
        <f>COUNTIF('P&amp;S'!M4:M46,"III")</f>
        <v>6</v>
      </c>
      <c r="H21" s="315">
        <f t="shared" si="1"/>
        <v>13</v>
      </c>
    </row>
    <row r="22" spans="2:10" x14ac:dyDescent="0.25">
      <c r="B22" s="995" t="s">
        <v>475</v>
      </c>
      <c r="C22" s="996"/>
      <c r="D22" s="996"/>
      <c r="E22" s="318">
        <f>COUNTIF('P&amp;S'!K47:K79,"I")</f>
        <v>8</v>
      </c>
      <c r="F22" s="323">
        <f>COUNTIF('P&amp;S'!L47:L79,"II")</f>
        <v>6</v>
      </c>
      <c r="G22" s="318">
        <f>COUNTIF('P&amp;S'!M47:M79,"III")</f>
        <v>7</v>
      </c>
      <c r="H22" s="282">
        <f t="shared" si="1"/>
        <v>21</v>
      </c>
    </row>
    <row r="23" spans="2:10" x14ac:dyDescent="0.25">
      <c r="B23" s="995" t="s">
        <v>351</v>
      </c>
      <c r="C23" s="996"/>
      <c r="D23" s="996"/>
      <c r="E23" s="318">
        <f>COUNTIF('P&amp;S'!K80:K87,"I")</f>
        <v>1</v>
      </c>
      <c r="F23" s="347">
        <f>COUNTIF('P&amp;S'!L80:L87,"II")</f>
        <v>3</v>
      </c>
      <c r="G23" s="347">
        <f>COUNTIF('P&amp;S'!M80:M87,"III")</f>
        <v>0</v>
      </c>
      <c r="H23" s="282">
        <f t="shared" si="1"/>
        <v>4</v>
      </c>
    </row>
    <row r="24" spans="2:10" x14ac:dyDescent="0.25">
      <c r="B24" s="995" t="s">
        <v>352</v>
      </c>
      <c r="C24" s="996"/>
      <c r="D24" s="996"/>
      <c r="E24" s="318">
        <f>COUNTIF('P&amp;S'!K88:K97,"I")</f>
        <v>2</v>
      </c>
      <c r="F24" s="347">
        <f>COUNTIF('P&amp;S'!L88:L97,"II")</f>
        <v>5</v>
      </c>
      <c r="G24" s="347">
        <f>COUNTIF('P&amp;S'!M88:M97,"III")</f>
        <v>0</v>
      </c>
      <c r="H24" s="282">
        <f t="shared" si="1"/>
        <v>7</v>
      </c>
    </row>
    <row r="25" spans="2:10" x14ac:dyDescent="0.25">
      <c r="B25" s="995" t="s">
        <v>353</v>
      </c>
      <c r="C25" s="996"/>
      <c r="D25" s="996"/>
      <c r="E25" s="318">
        <f>COUNTIF('P&amp;S'!K98:K116,"I")</f>
        <v>0</v>
      </c>
      <c r="F25" s="347">
        <f>COUNTIF('P&amp;S'!L98:L116,"II")</f>
        <v>2</v>
      </c>
      <c r="G25" s="347">
        <f>COUNTIF('P&amp;S'!M98:M116,"III")</f>
        <v>4</v>
      </c>
      <c r="H25" s="282">
        <f t="shared" si="1"/>
        <v>6</v>
      </c>
    </row>
    <row r="26" spans="2:10" x14ac:dyDescent="0.25">
      <c r="B26" s="995" t="s">
        <v>477</v>
      </c>
      <c r="C26" s="996"/>
      <c r="D26" s="996"/>
      <c r="E26" s="318">
        <f>COUNTIF('P&amp;S'!K175:K181,"I")</f>
        <v>0</v>
      </c>
      <c r="F26" s="347">
        <f>COUNTIF('P&amp;S'!L175:L181,"II")</f>
        <v>1</v>
      </c>
      <c r="G26" s="347">
        <f>COUNTIF('P&amp;S'!M175:M181,"III")</f>
        <v>5</v>
      </c>
      <c r="H26" s="282">
        <f t="shared" si="1"/>
        <v>6</v>
      </c>
    </row>
    <row r="27" spans="2:10" x14ac:dyDescent="0.25">
      <c r="B27" s="997" t="s">
        <v>476</v>
      </c>
      <c r="C27" s="998"/>
      <c r="D27" s="998"/>
      <c r="E27" s="320">
        <f>COUNTIF('P&amp;S'!K119:K136,"I")</f>
        <v>4</v>
      </c>
      <c r="F27" s="349">
        <f>COUNTIF('P&amp;S'!L119:L136,"II")</f>
        <v>3</v>
      </c>
      <c r="G27" s="349">
        <f>COUNTIF('P&amp;S'!M119:M136,"III")</f>
        <v>1</v>
      </c>
      <c r="H27" s="315">
        <f t="shared" si="1"/>
        <v>8</v>
      </c>
    </row>
    <row r="28" spans="2:10" ht="15.75" thickBot="1" x14ac:dyDescent="0.3">
      <c r="B28" s="999" t="s">
        <v>355</v>
      </c>
      <c r="C28" s="1000"/>
      <c r="D28" s="1000"/>
      <c r="E28" s="319">
        <f>COUNTIF('P&amp;S'!K137:K165,"I")</f>
        <v>16</v>
      </c>
      <c r="F28" s="350">
        <f>COUNTIF('P&amp;S'!L137:L165,"II")</f>
        <v>1</v>
      </c>
      <c r="G28" s="350">
        <f>COUNTIF('P&amp;S'!M137:M165,"III")</f>
        <v>1</v>
      </c>
      <c r="H28" s="284">
        <f t="shared" si="1"/>
        <v>18</v>
      </c>
    </row>
    <row r="29" spans="2:10" x14ac:dyDescent="0.25">
      <c r="B29" s="1007" t="s">
        <v>481</v>
      </c>
      <c r="C29" s="1007"/>
      <c r="D29" s="1007"/>
      <c r="E29" s="184">
        <f>SUM(E20:E28)</f>
        <v>33</v>
      </c>
      <c r="F29" s="184">
        <f>SUM(F20:F28)</f>
        <v>28</v>
      </c>
      <c r="G29" s="184">
        <f>SUM(G20:G28)</f>
        <v>24</v>
      </c>
      <c r="H29" s="184">
        <f>SUM(H20:H28)</f>
        <v>85</v>
      </c>
      <c r="I29" s="261">
        <f>H29/171</f>
        <v>0.49707602339181284</v>
      </c>
      <c r="J29" t="s">
        <v>486</v>
      </c>
    </row>
    <row r="30" spans="2:10" x14ac:dyDescent="0.25">
      <c r="B30" s="1007" t="s">
        <v>483</v>
      </c>
      <c r="C30" s="1007"/>
      <c r="D30" s="1007"/>
      <c r="E30" s="261">
        <f>E29/$H29</f>
        <v>0.38823529411764707</v>
      </c>
      <c r="F30" s="261">
        <f>F29/$H29</f>
        <v>0.32941176470588235</v>
      </c>
      <c r="G30" s="261">
        <f>G29/$H29</f>
        <v>0.28235294117647058</v>
      </c>
      <c r="H30" s="30"/>
    </row>
    <row r="33" spans="2:18" x14ac:dyDescent="0.25">
      <c r="B33" t="s">
        <v>495</v>
      </c>
    </row>
    <row r="34" spans="2:18" ht="15.75" thickBot="1" x14ac:dyDescent="0.3">
      <c r="B34" s="1001" t="s">
        <v>488</v>
      </c>
      <c r="C34" s="1001"/>
      <c r="D34" s="1001"/>
      <c r="E34" s="1001"/>
      <c r="F34" s="1001"/>
      <c r="G34" s="1001"/>
      <c r="H34" s="1001"/>
      <c r="L34" s="1001" t="s">
        <v>490</v>
      </c>
      <c r="M34" s="1001"/>
      <c r="N34" s="1001"/>
      <c r="O34" s="1001"/>
      <c r="P34" s="1001"/>
      <c r="Q34" s="1001"/>
      <c r="R34" s="1001"/>
    </row>
    <row r="35" spans="2:18" ht="15.75" thickBot="1" x14ac:dyDescent="0.3">
      <c r="B35" s="1002" t="s">
        <v>484</v>
      </c>
      <c r="C35" s="1003"/>
      <c r="D35" s="1003"/>
      <c r="E35" s="316" t="s">
        <v>478</v>
      </c>
      <c r="F35" s="316" t="s">
        <v>479</v>
      </c>
      <c r="G35" s="316" t="s">
        <v>480</v>
      </c>
      <c r="H35" s="317" t="s">
        <v>481</v>
      </c>
      <c r="L35" s="1002" t="s">
        <v>484</v>
      </c>
      <c r="M35" s="1003"/>
      <c r="N35" s="1003"/>
      <c r="O35" s="316" t="s">
        <v>478</v>
      </c>
      <c r="P35" s="316" t="s">
        <v>479</v>
      </c>
      <c r="Q35" s="316" t="s">
        <v>480</v>
      </c>
      <c r="R35" s="317" t="s">
        <v>481</v>
      </c>
    </row>
    <row r="36" spans="2:18" x14ac:dyDescent="0.25">
      <c r="B36" s="1004" t="s">
        <v>356</v>
      </c>
      <c r="C36" s="1005"/>
      <c r="D36" s="1005"/>
      <c r="E36" s="326"/>
      <c r="F36" s="326"/>
      <c r="G36" s="326"/>
      <c r="H36" s="327">
        <f t="shared" ref="H36:H44" si="2">SUM(E36:G36)</f>
        <v>0</v>
      </c>
      <c r="L36" s="1004" t="s">
        <v>356</v>
      </c>
      <c r="M36" s="1005"/>
      <c r="N36" s="1005"/>
      <c r="O36" s="326">
        <v>0</v>
      </c>
      <c r="P36" s="326">
        <v>0</v>
      </c>
      <c r="Q36" s="326">
        <v>0</v>
      </c>
      <c r="R36" s="327">
        <f t="shared" ref="R36:R44" si="3">SUM(O36:Q36)</f>
        <v>0</v>
      </c>
    </row>
    <row r="37" spans="2:18" x14ac:dyDescent="0.25">
      <c r="B37" s="997" t="s">
        <v>66</v>
      </c>
      <c r="C37" s="998"/>
      <c r="D37" s="998"/>
      <c r="E37" s="328"/>
      <c r="F37" s="328"/>
      <c r="G37" s="328"/>
      <c r="H37" s="329">
        <f t="shared" si="2"/>
        <v>0</v>
      </c>
      <c r="L37" s="997" t="s">
        <v>66</v>
      </c>
      <c r="M37" s="998"/>
      <c r="N37" s="998"/>
      <c r="O37" s="328">
        <v>0</v>
      </c>
      <c r="P37" s="328">
        <v>0</v>
      </c>
      <c r="Q37" s="328">
        <v>0</v>
      </c>
      <c r="R37" s="329">
        <f t="shared" si="3"/>
        <v>0</v>
      </c>
    </row>
    <row r="38" spans="2:18" x14ac:dyDescent="0.25">
      <c r="B38" s="995" t="s">
        <v>475</v>
      </c>
      <c r="C38" s="996"/>
      <c r="D38" s="996"/>
      <c r="E38" s="330"/>
      <c r="F38" s="330"/>
      <c r="G38" s="330">
        <v>5.2</v>
      </c>
      <c r="H38" s="331">
        <f t="shared" si="2"/>
        <v>5.2</v>
      </c>
      <c r="L38" s="995" t="s">
        <v>475</v>
      </c>
      <c r="M38" s="996"/>
      <c r="N38" s="996"/>
      <c r="O38" s="328">
        <v>0</v>
      </c>
      <c r="P38" s="328">
        <v>0</v>
      </c>
      <c r="Q38" s="328">
        <v>0</v>
      </c>
      <c r="R38" s="331">
        <f t="shared" si="3"/>
        <v>0</v>
      </c>
    </row>
    <row r="39" spans="2:18" x14ac:dyDescent="0.25">
      <c r="B39" s="995" t="s">
        <v>351</v>
      </c>
      <c r="C39" s="996"/>
      <c r="D39" s="996"/>
      <c r="E39" s="330"/>
      <c r="F39" s="330"/>
      <c r="G39" s="330"/>
      <c r="H39" s="331">
        <f t="shared" si="2"/>
        <v>0</v>
      </c>
      <c r="L39" s="995" t="s">
        <v>351</v>
      </c>
      <c r="M39" s="996"/>
      <c r="N39" s="996"/>
      <c r="O39" s="328">
        <v>0</v>
      </c>
      <c r="P39" s="328">
        <v>0</v>
      </c>
      <c r="Q39" s="328">
        <v>0</v>
      </c>
      <c r="R39" s="331">
        <f t="shared" si="3"/>
        <v>0</v>
      </c>
    </row>
    <row r="40" spans="2:18" x14ac:dyDescent="0.25">
      <c r="B40" s="995" t="s">
        <v>352</v>
      </c>
      <c r="C40" s="996"/>
      <c r="D40" s="996"/>
      <c r="E40" s="330"/>
      <c r="F40" s="330"/>
      <c r="G40" s="330"/>
      <c r="H40" s="331">
        <f t="shared" si="2"/>
        <v>0</v>
      </c>
      <c r="L40" s="995" t="s">
        <v>352</v>
      </c>
      <c r="M40" s="996"/>
      <c r="N40" s="996"/>
      <c r="O40" s="328">
        <v>0</v>
      </c>
      <c r="P40" s="328">
        <v>0</v>
      </c>
      <c r="Q40" s="328">
        <v>0</v>
      </c>
      <c r="R40" s="331">
        <f t="shared" si="3"/>
        <v>0</v>
      </c>
    </row>
    <row r="41" spans="2:18" x14ac:dyDescent="0.25">
      <c r="B41" s="995" t="s">
        <v>353</v>
      </c>
      <c r="C41" s="996"/>
      <c r="D41" s="996"/>
      <c r="E41" s="330"/>
      <c r="F41" s="330"/>
      <c r="G41" s="330"/>
      <c r="H41" s="331">
        <f t="shared" si="2"/>
        <v>0</v>
      </c>
      <c r="L41" s="995" t="s">
        <v>353</v>
      </c>
      <c r="M41" s="996"/>
      <c r="N41" s="996"/>
      <c r="O41" s="328">
        <v>0</v>
      </c>
      <c r="P41" s="328">
        <v>0</v>
      </c>
      <c r="Q41" s="328">
        <v>0</v>
      </c>
      <c r="R41" s="331">
        <f t="shared" si="3"/>
        <v>0</v>
      </c>
    </row>
    <row r="42" spans="2:18" x14ac:dyDescent="0.25">
      <c r="B42" s="995" t="s">
        <v>477</v>
      </c>
      <c r="C42" s="996"/>
      <c r="D42" s="996"/>
      <c r="E42" s="330"/>
      <c r="F42" s="330"/>
      <c r="G42" s="330"/>
      <c r="H42" s="331">
        <f t="shared" si="2"/>
        <v>0</v>
      </c>
      <c r="L42" s="995" t="s">
        <v>477</v>
      </c>
      <c r="M42" s="996"/>
      <c r="N42" s="996"/>
      <c r="O42" s="328">
        <v>0</v>
      </c>
      <c r="P42" s="328">
        <v>0</v>
      </c>
      <c r="Q42" s="328">
        <v>0</v>
      </c>
      <c r="R42" s="331">
        <f t="shared" si="3"/>
        <v>0</v>
      </c>
    </row>
    <row r="43" spans="2:18" x14ac:dyDescent="0.25">
      <c r="B43" s="997" t="s">
        <v>476</v>
      </c>
      <c r="C43" s="998"/>
      <c r="D43" s="998"/>
      <c r="E43" s="328"/>
      <c r="F43" s="328"/>
      <c r="G43" s="328"/>
      <c r="H43" s="329">
        <f t="shared" si="2"/>
        <v>0</v>
      </c>
      <c r="L43" s="997" t="s">
        <v>476</v>
      </c>
      <c r="M43" s="998"/>
      <c r="N43" s="998"/>
      <c r="O43" s="335">
        <v>56</v>
      </c>
      <c r="P43" s="328">
        <v>0</v>
      </c>
      <c r="Q43" s="328">
        <v>0</v>
      </c>
      <c r="R43" s="329">
        <f t="shared" si="3"/>
        <v>56</v>
      </c>
    </row>
    <row r="44" spans="2:18" ht="15.75" thickBot="1" x14ac:dyDescent="0.3">
      <c r="B44" s="999" t="s">
        <v>355</v>
      </c>
      <c r="C44" s="1000"/>
      <c r="D44" s="1000"/>
      <c r="E44" s="332">
        <v>10.5</v>
      </c>
      <c r="F44" s="332"/>
      <c r="G44" s="332"/>
      <c r="H44" s="333">
        <f t="shared" si="2"/>
        <v>10.5</v>
      </c>
      <c r="L44" s="999" t="s">
        <v>355</v>
      </c>
      <c r="M44" s="1000"/>
      <c r="N44" s="1000"/>
      <c r="O44" s="332">
        <v>61.6</v>
      </c>
      <c r="P44" s="332">
        <v>1.9</v>
      </c>
      <c r="Q44" s="332">
        <v>0</v>
      </c>
      <c r="R44" s="333">
        <f t="shared" si="3"/>
        <v>63.5</v>
      </c>
    </row>
    <row r="45" spans="2:18" x14ac:dyDescent="0.25">
      <c r="E45" s="337">
        <f t="shared" ref="E45:G45" si="4">SUM(E36:E44)</f>
        <v>10.5</v>
      </c>
      <c r="F45" s="337">
        <f t="shared" si="4"/>
        <v>0</v>
      </c>
      <c r="G45" s="337">
        <f t="shared" si="4"/>
        <v>5.2</v>
      </c>
      <c r="H45" s="337">
        <f>SUM(H36:H44)</f>
        <v>15.7</v>
      </c>
      <c r="O45" s="337">
        <f>SUM(O36:O44)</f>
        <v>117.6</v>
      </c>
      <c r="P45" s="337">
        <f t="shared" ref="P45" si="5">SUM(P36:P44)</f>
        <v>1.9</v>
      </c>
      <c r="Q45" s="337">
        <f t="shared" ref="Q45" si="6">SUM(Q36:Q44)</f>
        <v>0</v>
      </c>
      <c r="R45" s="337">
        <f>SUM(R36:R44)</f>
        <v>119.5</v>
      </c>
    </row>
    <row r="47" spans="2:18" ht="15.75" thickBot="1" x14ac:dyDescent="0.3">
      <c r="B47" s="1001" t="s">
        <v>489</v>
      </c>
      <c r="C47" s="1001"/>
      <c r="D47" s="1001"/>
      <c r="E47" s="1001"/>
      <c r="F47" s="1001"/>
      <c r="G47" s="1001"/>
      <c r="H47" s="1001"/>
      <c r="L47" s="1001" t="s">
        <v>491</v>
      </c>
      <c r="M47" s="1001"/>
      <c r="N47" s="1001"/>
      <c r="O47" s="1001"/>
      <c r="P47" s="1001"/>
      <c r="Q47" s="1001"/>
      <c r="R47" s="1001"/>
    </row>
    <row r="48" spans="2:18" ht="15.75" thickBot="1" x14ac:dyDescent="0.3">
      <c r="B48" s="1002" t="s">
        <v>484</v>
      </c>
      <c r="C48" s="1003"/>
      <c r="D48" s="1003"/>
      <c r="E48" s="316" t="s">
        <v>478</v>
      </c>
      <c r="F48" s="316" t="s">
        <v>479</v>
      </c>
      <c r="G48" s="316" t="s">
        <v>480</v>
      </c>
      <c r="H48" s="317" t="s">
        <v>481</v>
      </c>
      <c r="L48" s="1002" t="s">
        <v>484</v>
      </c>
      <c r="M48" s="1003"/>
      <c r="N48" s="1003"/>
      <c r="O48" s="316" t="s">
        <v>478</v>
      </c>
      <c r="P48" s="316" t="s">
        <v>479</v>
      </c>
      <c r="Q48" s="316" t="s">
        <v>480</v>
      </c>
      <c r="R48" s="317" t="s">
        <v>481</v>
      </c>
    </row>
    <row r="49" spans="2:18" x14ac:dyDescent="0.25">
      <c r="B49" s="1004" t="s">
        <v>356</v>
      </c>
      <c r="C49" s="1005"/>
      <c r="D49" s="1005"/>
      <c r="E49" s="326">
        <v>0</v>
      </c>
      <c r="F49" s="326">
        <v>0</v>
      </c>
      <c r="G49" s="326">
        <v>0</v>
      </c>
      <c r="H49" s="327">
        <f t="shared" ref="H49:H57" si="7">SUM(E49:G49)</f>
        <v>0</v>
      </c>
      <c r="L49" s="1004" t="s">
        <v>356</v>
      </c>
      <c r="M49" s="1005"/>
      <c r="N49" s="1005"/>
      <c r="O49" s="326"/>
      <c r="P49" s="326"/>
      <c r="Q49" s="326"/>
      <c r="R49" s="327">
        <f t="shared" ref="R49:R57" si="8">SUM(O49:Q49)</f>
        <v>0</v>
      </c>
    </row>
    <row r="50" spans="2:18" x14ac:dyDescent="0.25">
      <c r="B50" s="997" t="s">
        <v>66</v>
      </c>
      <c r="C50" s="998"/>
      <c r="D50" s="998"/>
      <c r="E50" s="328">
        <v>11.4</v>
      </c>
      <c r="F50" s="328">
        <v>37</v>
      </c>
      <c r="G50" s="328">
        <v>23.7</v>
      </c>
      <c r="H50" s="329">
        <f t="shared" si="7"/>
        <v>72.099999999999994</v>
      </c>
      <c r="L50" s="997" t="s">
        <v>66</v>
      </c>
      <c r="M50" s="998"/>
      <c r="N50" s="998"/>
      <c r="O50" s="328">
        <v>11.4</v>
      </c>
      <c r="P50" s="328">
        <v>38.700000000000003</v>
      </c>
      <c r="Q50" s="328"/>
      <c r="R50" s="329">
        <f t="shared" si="8"/>
        <v>50.1</v>
      </c>
    </row>
    <row r="51" spans="2:18" x14ac:dyDescent="0.25">
      <c r="B51" s="995" t="s">
        <v>475</v>
      </c>
      <c r="C51" s="996"/>
      <c r="D51" s="996"/>
      <c r="E51" s="330">
        <v>4</v>
      </c>
      <c r="F51" s="330">
        <v>5.7</v>
      </c>
      <c r="G51" s="330">
        <v>7.2</v>
      </c>
      <c r="H51" s="331">
        <f t="shared" si="7"/>
        <v>16.899999999999999</v>
      </c>
      <c r="L51" s="995" t="s">
        <v>475</v>
      </c>
      <c r="M51" s="996"/>
      <c r="N51" s="996"/>
      <c r="O51" s="328">
        <v>27.7</v>
      </c>
      <c r="P51" s="328">
        <v>21.9</v>
      </c>
      <c r="Q51" s="328"/>
      <c r="R51" s="331">
        <f t="shared" si="8"/>
        <v>49.599999999999994</v>
      </c>
    </row>
    <row r="52" spans="2:18" x14ac:dyDescent="0.25">
      <c r="B52" s="995" t="s">
        <v>351</v>
      </c>
      <c r="C52" s="996"/>
      <c r="D52" s="996"/>
      <c r="E52" s="330">
        <v>10.199999999999999</v>
      </c>
      <c r="F52" s="330">
        <v>0</v>
      </c>
      <c r="G52" s="330">
        <v>0</v>
      </c>
      <c r="H52" s="331">
        <f t="shared" si="7"/>
        <v>10.199999999999999</v>
      </c>
      <c r="L52" s="995" t="s">
        <v>351</v>
      </c>
      <c r="M52" s="996"/>
      <c r="N52" s="996"/>
      <c r="O52" s="328">
        <v>10.199999999999999</v>
      </c>
      <c r="P52" s="328">
        <v>22.1</v>
      </c>
      <c r="Q52" s="328"/>
      <c r="R52" s="331">
        <f t="shared" si="8"/>
        <v>32.299999999999997</v>
      </c>
    </row>
    <row r="53" spans="2:18" x14ac:dyDescent="0.25">
      <c r="B53" s="995" t="s">
        <v>352</v>
      </c>
      <c r="C53" s="996"/>
      <c r="D53" s="996"/>
      <c r="E53" s="330">
        <v>0</v>
      </c>
      <c r="F53" s="330">
        <v>0</v>
      </c>
      <c r="G53" s="330">
        <v>0</v>
      </c>
      <c r="H53" s="331">
        <f t="shared" si="7"/>
        <v>0</v>
      </c>
      <c r="L53" s="995" t="s">
        <v>352</v>
      </c>
      <c r="M53" s="996"/>
      <c r="N53" s="996"/>
      <c r="O53" s="328">
        <v>12.5</v>
      </c>
      <c r="P53" s="328">
        <v>15.3</v>
      </c>
      <c r="Q53" s="328"/>
      <c r="R53" s="331">
        <f t="shared" si="8"/>
        <v>27.8</v>
      </c>
    </row>
    <row r="54" spans="2:18" x14ac:dyDescent="0.25">
      <c r="B54" s="995" t="s">
        <v>353</v>
      </c>
      <c r="C54" s="996"/>
      <c r="D54" s="996"/>
      <c r="E54" s="330">
        <v>0</v>
      </c>
      <c r="F54" s="330">
        <v>0</v>
      </c>
      <c r="G54" s="330">
        <v>0</v>
      </c>
      <c r="H54" s="331">
        <f t="shared" si="7"/>
        <v>0</v>
      </c>
      <c r="L54" s="995" t="s">
        <v>353</v>
      </c>
      <c r="M54" s="996"/>
      <c r="N54" s="996"/>
      <c r="O54" s="328"/>
      <c r="P54" s="328">
        <v>15</v>
      </c>
      <c r="Q54" s="328"/>
      <c r="R54" s="331">
        <f t="shared" si="8"/>
        <v>15</v>
      </c>
    </row>
    <row r="55" spans="2:18" x14ac:dyDescent="0.25">
      <c r="B55" s="995" t="s">
        <v>477</v>
      </c>
      <c r="C55" s="996"/>
      <c r="D55" s="996"/>
      <c r="E55" s="335">
        <v>0</v>
      </c>
      <c r="F55" s="336">
        <v>0</v>
      </c>
      <c r="G55" s="330">
        <v>0</v>
      </c>
      <c r="H55" s="331">
        <f t="shared" si="7"/>
        <v>0</v>
      </c>
      <c r="L55" s="995" t="s">
        <v>477</v>
      </c>
      <c r="M55" s="996"/>
      <c r="N55" s="996"/>
      <c r="O55" s="328"/>
      <c r="P55" s="328"/>
      <c r="Q55" s="328"/>
      <c r="R55" s="331">
        <f t="shared" si="8"/>
        <v>0</v>
      </c>
    </row>
    <row r="56" spans="2:18" x14ac:dyDescent="0.25">
      <c r="B56" s="997" t="s">
        <v>476</v>
      </c>
      <c r="C56" s="998"/>
      <c r="D56" s="998"/>
      <c r="E56" s="330">
        <v>24.4</v>
      </c>
      <c r="F56" s="330">
        <v>6</v>
      </c>
      <c r="G56" s="328">
        <v>0</v>
      </c>
      <c r="H56" s="329">
        <f t="shared" si="7"/>
        <v>30.4</v>
      </c>
      <c r="L56" s="997" t="s">
        <v>476</v>
      </c>
      <c r="M56" s="998"/>
      <c r="N56" s="998"/>
      <c r="O56" s="335"/>
      <c r="P56" s="328">
        <v>13.2</v>
      </c>
      <c r="Q56" s="328"/>
      <c r="R56" s="329">
        <f t="shared" si="8"/>
        <v>13.2</v>
      </c>
    </row>
    <row r="57" spans="2:18" ht="15.75" thickBot="1" x14ac:dyDescent="0.3">
      <c r="B57" s="999" t="s">
        <v>355</v>
      </c>
      <c r="C57" s="1000"/>
      <c r="D57" s="1000"/>
      <c r="E57" s="332">
        <v>51</v>
      </c>
      <c r="F57" s="332">
        <v>1.1000000000000001</v>
      </c>
      <c r="G57" s="332">
        <v>0</v>
      </c>
      <c r="H57" s="333">
        <f t="shared" si="7"/>
        <v>52.1</v>
      </c>
      <c r="L57" s="999" t="s">
        <v>355</v>
      </c>
      <c r="M57" s="1000"/>
      <c r="N57" s="1000"/>
      <c r="O57" s="332">
        <v>14.7</v>
      </c>
      <c r="P57" s="332">
        <v>1.1000000000000001</v>
      </c>
      <c r="Q57" s="332"/>
      <c r="R57" s="333">
        <f t="shared" si="8"/>
        <v>15.799999999999999</v>
      </c>
    </row>
    <row r="58" spans="2:18" x14ac:dyDescent="0.25">
      <c r="E58" s="337">
        <f t="shared" ref="E58:G58" si="9">SUM(E49:E57)</f>
        <v>101</v>
      </c>
      <c r="F58" s="337">
        <f t="shared" si="9"/>
        <v>49.800000000000004</v>
      </c>
      <c r="G58" s="337">
        <f t="shared" si="9"/>
        <v>30.9</v>
      </c>
      <c r="H58" s="337">
        <f>SUM(H49:H57)</f>
        <v>181.7</v>
      </c>
      <c r="O58" s="337">
        <f>SUM(O49:O57)</f>
        <v>76.5</v>
      </c>
      <c r="P58" s="337">
        <f t="shared" ref="P58" si="10">SUM(P49:P57)</f>
        <v>127.3</v>
      </c>
      <c r="Q58" s="337">
        <f t="shared" ref="Q58" si="11">SUM(Q49:Q57)</f>
        <v>0</v>
      </c>
      <c r="R58" s="337">
        <f>SUM(R49:R57)</f>
        <v>203.8</v>
      </c>
    </row>
    <row r="60" spans="2:18" ht="15.75" thickBot="1" x14ac:dyDescent="0.3">
      <c r="L60" s="1001" t="s">
        <v>492</v>
      </c>
      <c r="M60" s="1001"/>
      <c r="N60" s="1001"/>
      <c r="O60" s="1001"/>
      <c r="P60" s="1001"/>
      <c r="Q60" s="1001"/>
      <c r="R60" s="1001"/>
    </row>
    <row r="61" spans="2:18" ht="15.75" thickBot="1" x14ac:dyDescent="0.3">
      <c r="L61" s="1002" t="s">
        <v>484</v>
      </c>
      <c r="M61" s="1003"/>
      <c r="N61" s="1003"/>
      <c r="O61" s="316" t="s">
        <v>478</v>
      </c>
      <c r="P61" s="316" t="s">
        <v>479</v>
      </c>
      <c r="Q61" s="316" t="s">
        <v>480</v>
      </c>
      <c r="R61" s="317" t="s">
        <v>481</v>
      </c>
    </row>
    <row r="62" spans="2:18" x14ac:dyDescent="0.25">
      <c r="L62" s="1004" t="s">
        <v>356</v>
      </c>
      <c r="M62" s="1005"/>
      <c r="N62" s="1005"/>
      <c r="O62" s="326"/>
      <c r="P62" s="326">
        <v>14</v>
      </c>
      <c r="Q62" s="326"/>
      <c r="R62" s="327">
        <f t="shared" ref="R62:R70" si="12">SUM(O62:Q62)</f>
        <v>14</v>
      </c>
    </row>
    <row r="63" spans="2:18" x14ac:dyDescent="0.25">
      <c r="L63" s="997" t="s">
        <v>66</v>
      </c>
      <c r="M63" s="998"/>
      <c r="N63" s="998"/>
      <c r="O63" s="328"/>
      <c r="P63" s="328">
        <v>8.1</v>
      </c>
      <c r="Q63" s="328">
        <v>39.1</v>
      </c>
      <c r="R63" s="329">
        <f t="shared" si="12"/>
        <v>47.2</v>
      </c>
    </row>
    <row r="64" spans="2:18" x14ac:dyDescent="0.25">
      <c r="L64" s="995" t="s">
        <v>475</v>
      </c>
      <c r="M64" s="996"/>
      <c r="N64" s="996"/>
      <c r="O64" s="328"/>
      <c r="P64" s="328">
        <v>30</v>
      </c>
      <c r="Q64" s="328">
        <v>20.9</v>
      </c>
      <c r="R64" s="331">
        <f t="shared" si="12"/>
        <v>50.9</v>
      </c>
    </row>
    <row r="65" spans="12:18" x14ac:dyDescent="0.25">
      <c r="L65" s="995" t="s">
        <v>351</v>
      </c>
      <c r="M65" s="996"/>
      <c r="N65" s="996"/>
      <c r="O65" s="328"/>
      <c r="P65" s="328"/>
      <c r="Q65" s="328"/>
      <c r="R65" s="331">
        <f t="shared" si="12"/>
        <v>0</v>
      </c>
    </row>
    <row r="66" spans="12:18" x14ac:dyDescent="0.25">
      <c r="L66" s="995" t="s">
        <v>352</v>
      </c>
      <c r="M66" s="996"/>
      <c r="N66" s="996"/>
      <c r="O66" s="328"/>
      <c r="P66" s="328">
        <v>4.9000000000000004</v>
      </c>
      <c r="Q66" s="338"/>
      <c r="R66" s="331">
        <f t="shared" si="12"/>
        <v>4.9000000000000004</v>
      </c>
    </row>
    <row r="67" spans="12:18" x14ac:dyDescent="0.25">
      <c r="L67" s="995" t="s">
        <v>353</v>
      </c>
      <c r="M67" s="996"/>
      <c r="N67" s="996"/>
      <c r="O67" s="328"/>
      <c r="P67" s="328"/>
      <c r="Q67" s="328">
        <v>16</v>
      </c>
      <c r="R67" s="331">
        <f t="shared" si="12"/>
        <v>16</v>
      </c>
    </row>
    <row r="68" spans="12:18" x14ac:dyDescent="0.25">
      <c r="L68" s="995" t="s">
        <v>477</v>
      </c>
      <c r="M68" s="996"/>
      <c r="N68" s="996"/>
      <c r="O68" s="328"/>
      <c r="P68" s="328"/>
      <c r="Q68" s="328">
        <v>20.7</v>
      </c>
      <c r="R68" s="331">
        <f t="shared" si="12"/>
        <v>20.7</v>
      </c>
    </row>
    <row r="69" spans="12:18" x14ac:dyDescent="0.25">
      <c r="L69" s="997" t="s">
        <v>476</v>
      </c>
      <c r="M69" s="998"/>
      <c r="N69" s="998"/>
      <c r="O69" s="335"/>
      <c r="P69" s="328">
        <v>6</v>
      </c>
      <c r="Q69" s="328">
        <v>7</v>
      </c>
      <c r="R69" s="329">
        <f t="shared" si="12"/>
        <v>13</v>
      </c>
    </row>
    <row r="70" spans="12:18" ht="15.75" thickBot="1" x14ac:dyDescent="0.3">
      <c r="L70" s="999" t="s">
        <v>355</v>
      </c>
      <c r="M70" s="1000"/>
      <c r="N70" s="1000"/>
      <c r="O70" s="332"/>
      <c r="P70" s="332"/>
      <c r="Q70" s="332">
        <v>4.9000000000000004</v>
      </c>
      <c r="R70" s="333">
        <f t="shared" si="12"/>
        <v>4.9000000000000004</v>
      </c>
    </row>
    <row r="71" spans="12:18" x14ac:dyDescent="0.25">
      <c r="O71" s="337">
        <f>SUM(O62:O70)</f>
        <v>0</v>
      </c>
      <c r="P71" s="337">
        <f t="shared" ref="P71" si="13">SUM(P62:P70)</f>
        <v>63</v>
      </c>
      <c r="Q71" s="337">
        <f t="shared" ref="Q71" si="14">SUM(Q62:Q70)</f>
        <v>108.60000000000001</v>
      </c>
      <c r="R71" s="337">
        <f>SUM(R62:R70)</f>
        <v>171.6</v>
      </c>
    </row>
    <row r="73" spans="12:18" ht="15.75" thickBot="1" x14ac:dyDescent="0.3">
      <c r="L73" s="1001" t="s">
        <v>493</v>
      </c>
      <c r="M73" s="1001"/>
      <c r="N73" s="1001"/>
      <c r="O73" s="1001"/>
      <c r="P73" s="1001"/>
      <c r="Q73" s="1001"/>
      <c r="R73" s="1001"/>
    </row>
    <row r="74" spans="12:18" ht="15.75" thickBot="1" x14ac:dyDescent="0.3">
      <c r="L74" s="1002" t="s">
        <v>484</v>
      </c>
      <c r="M74" s="1003"/>
      <c r="N74" s="1003"/>
      <c r="O74" s="316" t="s">
        <v>478</v>
      </c>
      <c r="P74" s="316" t="s">
        <v>479</v>
      </c>
      <c r="Q74" s="316" t="s">
        <v>480</v>
      </c>
      <c r="R74" s="317" t="s">
        <v>481</v>
      </c>
    </row>
    <row r="75" spans="12:18" x14ac:dyDescent="0.25">
      <c r="L75" s="1004" t="s">
        <v>356</v>
      </c>
      <c r="M75" s="1005"/>
      <c r="N75" s="1005"/>
      <c r="O75" s="326">
        <v>6.5</v>
      </c>
      <c r="P75" s="326">
        <v>0</v>
      </c>
      <c r="Q75" s="326">
        <v>0</v>
      </c>
      <c r="R75" s="327">
        <f t="shared" ref="R75:R83" si="15">SUM(O75:Q75)</f>
        <v>6.5</v>
      </c>
    </row>
    <row r="76" spans="12:18" x14ac:dyDescent="0.25">
      <c r="L76" s="997" t="s">
        <v>66</v>
      </c>
      <c r="M76" s="998"/>
      <c r="N76" s="998"/>
      <c r="O76" s="328">
        <v>0</v>
      </c>
      <c r="P76" s="328">
        <v>0</v>
      </c>
      <c r="Q76" s="328">
        <v>0</v>
      </c>
      <c r="R76" s="329">
        <f t="shared" si="15"/>
        <v>0</v>
      </c>
    </row>
    <row r="77" spans="12:18" x14ac:dyDescent="0.25">
      <c r="L77" s="995" t="s">
        <v>475</v>
      </c>
      <c r="M77" s="996"/>
      <c r="N77" s="996"/>
      <c r="O77" s="328">
        <v>24.1</v>
      </c>
      <c r="P77" s="328">
        <v>0</v>
      </c>
      <c r="Q77" s="328">
        <v>0</v>
      </c>
      <c r="R77" s="331">
        <f t="shared" si="15"/>
        <v>24.1</v>
      </c>
    </row>
    <row r="78" spans="12:18" x14ac:dyDescent="0.25">
      <c r="L78" s="995" t="s">
        <v>351</v>
      </c>
      <c r="M78" s="996"/>
      <c r="N78" s="996"/>
      <c r="O78" s="328">
        <v>0</v>
      </c>
      <c r="P78" s="328">
        <v>0</v>
      </c>
      <c r="Q78" s="328">
        <v>0</v>
      </c>
      <c r="R78" s="331">
        <f t="shared" si="15"/>
        <v>0</v>
      </c>
    </row>
    <row r="79" spans="12:18" x14ac:dyDescent="0.25">
      <c r="L79" s="995" t="s">
        <v>352</v>
      </c>
      <c r="M79" s="996"/>
      <c r="N79" s="996"/>
      <c r="O79" s="328">
        <v>0</v>
      </c>
      <c r="P79" s="328">
        <v>0</v>
      </c>
      <c r="Q79" s="328">
        <v>0</v>
      </c>
      <c r="R79" s="331">
        <f t="shared" si="15"/>
        <v>0</v>
      </c>
    </row>
    <row r="80" spans="12:18" x14ac:dyDescent="0.25">
      <c r="L80" s="995" t="s">
        <v>353</v>
      </c>
      <c r="M80" s="996"/>
      <c r="N80" s="996"/>
      <c r="O80" s="328">
        <v>0</v>
      </c>
      <c r="P80" s="328">
        <v>0</v>
      </c>
      <c r="Q80" s="328">
        <v>0</v>
      </c>
      <c r="R80" s="331">
        <f t="shared" si="15"/>
        <v>0</v>
      </c>
    </row>
    <row r="81" spans="12:18" x14ac:dyDescent="0.25">
      <c r="L81" s="995" t="s">
        <v>477</v>
      </c>
      <c r="M81" s="996"/>
      <c r="N81" s="996"/>
      <c r="O81" s="328">
        <v>0</v>
      </c>
      <c r="P81" s="328">
        <v>0</v>
      </c>
      <c r="Q81" s="328">
        <v>0</v>
      </c>
      <c r="R81" s="331">
        <f t="shared" si="15"/>
        <v>0</v>
      </c>
    </row>
    <row r="82" spans="12:18" x14ac:dyDescent="0.25">
      <c r="L82" s="997" t="s">
        <v>476</v>
      </c>
      <c r="M82" s="998"/>
      <c r="N82" s="998"/>
      <c r="O82" s="335">
        <v>0</v>
      </c>
      <c r="P82" s="328">
        <v>0</v>
      </c>
      <c r="Q82" s="328">
        <v>0</v>
      </c>
      <c r="R82" s="329">
        <f t="shared" si="15"/>
        <v>0</v>
      </c>
    </row>
    <row r="83" spans="12:18" ht="15.75" thickBot="1" x14ac:dyDescent="0.3">
      <c r="L83" s="999" t="s">
        <v>355</v>
      </c>
      <c r="M83" s="1000"/>
      <c r="N83" s="1000"/>
      <c r="O83" s="332">
        <v>0</v>
      </c>
      <c r="P83" s="332">
        <v>0</v>
      </c>
      <c r="Q83" s="332">
        <v>0</v>
      </c>
      <c r="R83" s="333">
        <f t="shared" si="15"/>
        <v>0</v>
      </c>
    </row>
    <row r="84" spans="12:18" x14ac:dyDescent="0.25">
      <c r="O84" s="337">
        <f>SUM(O75:O83)</f>
        <v>30.6</v>
      </c>
      <c r="P84" s="337">
        <f t="shared" ref="P84" si="16">SUM(P75:P83)</f>
        <v>0</v>
      </c>
      <c r="Q84" s="337">
        <f t="shared" ref="Q84" si="17">SUM(Q75:Q83)</f>
        <v>0</v>
      </c>
      <c r="R84" s="337">
        <f>SUM(R75:R83)</f>
        <v>30.6</v>
      </c>
    </row>
    <row r="86" spans="12:18" ht="15.75" thickBot="1" x14ac:dyDescent="0.3">
      <c r="L86" s="1001" t="s">
        <v>494</v>
      </c>
      <c r="M86" s="1001"/>
      <c r="N86" s="1001"/>
      <c r="O86" s="1001"/>
      <c r="P86" s="1001"/>
      <c r="Q86" s="1001"/>
      <c r="R86" s="1001"/>
    </row>
    <row r="87" spans="12:18" ht="15.75" thickBot="1" x14ac:dyDescent="0.3">
      <c r="L87" s="1002" t="s">
        <v>484</v>
      </c>
      <c r="M87" s="1003"/>
      <c r="N87" s="1003"/>
      <c r="O87" s="316" t="s">
        <v>478</v>
      </c>
      <c r="P87" s="316" t="s">
        <v>479</v>
      </c>
      <c r="Q87" s="316" t="s">
        <v>480</v>
      </c>
      <c r="R87" s="317" t="s">
        <v>481</v>
      </c>
    </row>
    <row r="88" spans="12:18" x14ac:dyDescent="0.25">
      <c r="L88" s="1004" t="s">
        <v>356</v>
      </c>
      <c r="M88" s="1005"/>
      <c r="N88" s="1005"/>
      <c r="O88" s="326">
        <v>6.5</v>
      </c>
      <c r="P88" s="326"/>
      <c r="Q88" s="326"/>
      <c r="R88" s="327">
        <f t="shared" ref="R88:R96" si="18">SUM(O88:Q88)</f>
        <v>6.5</v>
      </c>
    </row>
    <row r="89" spans="12:18" x14ac:dyDescent="0.25">
      <c r="L89" s="997" t="s">
        <v>66</v>
      </c>
      <c r="M89" s="998"/>
      <c r="N89" s="998"/>
      <c r="O89" s="328">
        <v>11.4</v>
      </c>
      <c r="P89" s="328">
        <v>32.799999999999997</v>
      </c>
      <c r="Q89" s="328"/>
      <c r="R89" s="329">
        <f t="shared" si="18"/>
        <v>44.199999999999996</v>
      </c>
    </row>
    <row r="90" spans="12:18" x14ac:dyDescent="0.25">
      <c r="L90" s="995" t="s">
        <v>475</v>
      </c>
      <c r="M90" s="996"/>
      <c r="N90" s="996"/>
      <c r="O90" s="328">
        <v>9</v>
      </c>
      <c r="P90" s="328">
        <v>30</v>
      </c>
      <c r="Q90" s="328"/>
      <c r="R90" s="331">
        <f t="shared" si="18"/>
        <v>39</v>
      </c>
    </row>
    <row r="91" spans="12:18" x14ac:dyDescent="0.25">
      <c r="L91" s="995" t="s">
        <v>351</v>
      </c>
      <c r="M91" s="996"/>
      <c r="N91" s="996"/>
      <c r="O91" s="328"/>
      <c r="P91" s="328"/>
      <c r="Q91" s="328"/>
      <c r="R91" s="331">
        <f t="shared" si="18"/>
        <v>0</v>
      </c>
    </row>
    <row r="92" spans="12:18" x14ac:dyDescent="0.25">
      <c r="L92" s="995" t="s">
        <v>352</v>
      </c>
      <c r="M92" s="996"/>
      <c r="N92" s="996"/>
      <c r="O92" s="328">
        <v>12.5</v>
      </c>
      <c r="P92" s="328">
        <v>15</v>
      </c>
      <c r="Q92" s="328"/>
      <c r="R92" s="331">
        <f t="shared" si="18"/>
        <v>27.5</v>
      </c>
    </row>
    <row r="93" spans="12:18" x14ac:dyDescent="0.25">
      <c r="L93" s="995" t="s">
        <v>353</v>
      </c>
      <c r="M93" s="996"/>
      <c r="N93" s="996"/>
      <c r="O93" s="328"/>
      <c r="P93" s="328"/>
      <c r="Q93" s="328"/>
      <c r="R93" s="331">
        <f t="shared" si="18"/>
        <v>0</v>
      </c>
    </row>
    <row r="94" spans="12:18" x14ac:dyDescent="0.25">
      <c r="L94" s="995" t="s">
        <v>477</v>
      </c>
      <c r="M94" s="996"/>
      <c r="N94" s="996"/>
      <c r="O94" s="328"/>
      <c r="P94" s="328"/>
      <c r="Q94" s="328"/>
      <c r="R94" s="331">
        <f t="shared" si="18"/>
        <v>0</v>
      </c>
    </row>
    <row r="95" spans="12:18" x14ac:dyDescent="0.25">
      <c r="L95" s="997" t="s">
        <v>476</v>
      </c>
      <c r="M95" s="998"/>
      <c r="N95" s="998"/>
      <c r="O95" s="335">
        <v>56</v>
      </c>
      <c r="P95" s="328"/>
      <c r="Q95" s="328"/>
      <c r="R95" s="329">
        <f t="shared" si="18"/>
        <v>56</v>
      </c>
    </row>
    <row r="96" spans="12:18" ht="15.75" thickBot="1" x14ac:dyDescent="0.3">
      <c r="L96" s="999" t="s">
        <v>355</v>
      </c>
      <c r="M96" s="1000"/>
      <c r="N96" s="1000"/>
      <c r="O96" s="332">
        <v>23.8</v>
      </c>
      <c r="P96" s="332"/>
      <c r="Q96" s="332"/>
      <c r="R96" s="333">
        <f t="shared" si="18"/>
        <v>23.8</v>
      </c>
    </row>
    <row r="97" spans="15:18" x14ac:dyDescent="0.25">
      <c r="O97" s="337">
        <f>SUM(O88:O96)</f>
        <v>119.2</v>
      </c>
      <c r="P97" s="337">
        <f t="shared" ref="P97" si="19">SUM(P88:P96)</f>
        <v>77.8</v>
      </c>
      <c r="Q97" s="337">
        <f t="shared" ref="Q97" si="20">SUM(Q88:Q96)</f>
        <v>0</v>
      </c>
      <c r="R97" s="337">
        <f>SUM(R88:R96)</f>
        <v>197</v>
      </c>
    </row>
  </sheetData>
  <mergeCells count="104">
    <mergeCell ref="J15:K16"/>
    <mergeCell ref="B5:D5"/>
    <mergeCell ref="B15:D15"/>
    <mergeCell ref="E4:H4"/>
    <mergeCell ref="B6:D6"/>
    <mergeCell ref="B12:D12"/>
    <mergeCell ref="B16:D16"/>
    <mergeCell ref="B11:D11"/>
    <mergeCell ref="B13:D13"/>
    <mergeCell ref="B14:D14"/>
    <mergeCell ref="B7:D7"/>
    <mergeCell ref="B8:D8"/>
    <mergeCell ref="B9:D9"/>
    <mergeCell ref="B10:D10"/>
    <mergeCell ref="B42:D42"/>
    <mergeCell ref="B43:D43"/>
    <mergeCell ref="E18:H18"/>
    <mergeCell ref="B24:D24"/>
    <mergeCell ref="B25:D25"/>
    <mergeCell ref="B35:D35"/>
    <mergeCell ref="B36:D36"/>
    <mergeCell ref="B37:D37"/>
    <mergeCell ref="B30:D30"/>
    <mergeCell ref="B27:D27"/>
    <mergeCell ref="B28:D28"/>
    <mergeCell ref="B20:D20"/>
    <mergeCell ref="B26:D26"/>
    <mergeCell ref="B19:D19"/>
    <mergeCell ref="B21:D21"/>
    <mergeCell ref="B22:D22"/>
    <mergeCell ref="B23:D23"/>
    <mergeCell ref="B29:D29"/>
    <mergeCell ref="B57:D57"/>
    <mergeCell ref="B34:H34"/>
    <mergeCell ref="B47:H47"/>
    <mergeCell ref="L34:R34"/>
    <mergeCell ref="L35:N35"/>
    <mergeCell ref="L36:N36"/>
    <mergeCell ref="L37:N37"/>
    <mergeCell ref="L38:N38"/>
    <mergeCell ref="L39:N39"/>
    <mergeCell ref="L40:N40"/>
    <mergeCell ref="B51:D51"/>
    <mergeCell ref="B52:D52"/>
    <mergeCell ref="B53:D53"/>
    <mergeCell ref="B54:D54"/>
    <mergeCell ref="B55:D55"/>
    <mergeCell ref="B56:D56"/>
    <mergeCell ref="B44:D44"/>
    <mergeCell ref="B48:D48"/>
    <mergeCell ref="B49:D49"/>
    <mergeCell ref="B50:D50"/>
    <mergeCell ref="B38:D38"/>
    <mergeCell ref="B39:D39"/>
    <mergeCell ref="B40:D40"/>
    <mergeCell ref="B41:D41"/>
    <mergeCell ref="L49:N49"/>
    <mergeCell ref="L50:N50"/>
    <mergeCell ref="L51:N51"/>
    <mergeCell ref="L52:N52"/>
    <mergeCell ref="L53:N53"/>
    <mergeCell ref="L54:N54"/>
    <mergeCell ref="L41:N41"/>
    <mergeCell ref="L42:N42"/>
    <mergeCell ref="L43:N43"/>
    <mergeCell ref="L44:N44"/>
    <mergeCell ref="L47:R47"/>
    <mergeCell ref="L48:N48"/>
    <mergeCell ref="L63:N63"/>
    <mergeCell ref="L64:N64"/>
    <mergeCell ref="L65:N65"/>
    <mergeCell ref="L66:N66"/>
    <mergeCell ref="L67:N67"/>
    <mergeCell ref="L68:N68"/>
    <mergeCell ref="L55:N55"/>
    <mergeCell ref="L56:N56"/>
    <mergeCell ref="L57:N57"/>
    <mergeCell ref="L60:R60"/>
    <mergeCell ref="L61:N61"/>
    <mergeCell ref="L62:N62"/>
    <mergeCell ref="L77:N77"/>
    <mergeCell ref="L78:N78"/>
    <mergeCell ref="L79:N79"/>
    <mergeCell ref="L80:N80"/>
    <mergeCell ref="L81:N81"/>
    <mergeCell ref="L82:N82"/>
    <mergeCell ref="L69:N69"/>
    <mergeCell ref="L70:N70"/>
    <mergeCell ref="L73:R73"/>
    <mergeCell ref="L74:N74"/>
    <mergeCell ref="L75:N75"/>
    <mergeCell ref="L76:N76"/>
    <mergeCell ref="L91:N91"/>
    <mergeCell ref="L92:N92"/>
    <mergeCell ref="L93:N93"/>
    <mergeCell ref="L94:N94"/>
    <mergeCell ref="L95:N95"/>
    <mergeCell ref="L96:N96"/>
    <mergeCell ref="L83:N83"/>
    <mergeCell ref="L86:R86"/>
    <mergeCell ref="L87:N87"/>
    <mergeCell ref="L88:N88"/>
    <mergeCell ref="L89:N89"/>
    <mergeCell ref="L90:N90"/>
  </mergeCells>
  <pageMargins left="0.7" right="0.7" top="0.75" bottom="0.75" header="0.3" footer="0.3"/>
  <pageSetup orientation="portrait" horizontalDpi="0" verticalDpi="0" r:id="rId1"/>
  <ignoredErrors>
    <ignoredError sqref="O97:Q97 O71:Q7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810C-EC99-4724-A103-8EF282C8602A}">
  <sheetPr>
    <pageSetUpPr fitToPage="1"/>
  </sheetPr>
  <dimension ref="A1:AK193"/>
  <sheetViews>
    <sheetView topLeftCell="A2" zoomScaleNormal="100" workbookViewId="0">
      <pane ySplit="1" topLeftCell="A3" activePane="bottomLeft" state="frozen"/>
      <selection activeCell="A2" sqref="A2"/>
      <selection pane="bottomLeft" activeCell="A3" sqref="A3:A45"/>
    </sheetView>
  </sheetViews>
  <sheetFormatPr defaultRowHeight="15" x14ac:dyDescent="0.25"/>
  <cols>
    <col min="2" max="2" width="5.7109375" customWidth="1"/>
    <col min="3" max="3" width="35" customWidth="1"/>
    <col min="4" max="4" width="9.28515625" style="184" customWidth="1"/>
    <col min="5" max="10" width="11.7109375" customWidth="1"/>
    <col min="11" max="11" width="11.7109375" style="30" customWidth="1"/>
    <col min="12" max="13" width="11.7109375" customWidth="1"/>
    <col min="14" max="16" width="10.7109375" customWidth="1"/>
    <col min="17" max="18" width="11.140625" customWidth="1"/>
    <col min="19" max="19" width="12.85546875" customWidth="1"/>
    <col min="20" max="20" width="7.85546875" customWidth="1"/>
    <col min="21" max="25" width="5.5703125" style="30" customWidth="1"/>
    <col min="26" max="32" width="10" hidden="1" customWidth="1"/>
    <col min="33" max="34" width="9.140625" hidden="1" customWidth="1"/>
    <col min="35" max="35" width="8.7109375" hidden="1" customWidth="1"/>
    <col min="36" max="41" width="8.7109375" customWidth="1"/>
  </cols>
  <sheetData>
    <row r="1" spans="1:37" s="46" customFormat="1" x14ac:dyDescent="0.25">
      <c r="C1" s="45"/>
      <c r="D1" s="183"/>
      <c r="E1" s="45"/>
      <c r="F1" s="45"/>
      <c r="G1" s="45"/>
      <c r="H1" s="45"/>
      <c r="I1" s="45"/>
      <c r="J1" s="45"/>
      <c r="K1" s="221"/>
      <c r="L1" s="45"/>
      <c r="M1" s="45"/>
      <c r="N1" s="1015" t="s">
        <v>75</v>
      </c>
      <c r="O1" s="1015"/>
      <c r="P1" s="1015"/>
      <c r="Q1" s="1015"/>
      <c r="R1" s="221"/>
      <c r="S1" s="45"/>
      <c r="T1" s="45"/>
      <c r="U1" s="1013" t="s">
        <v>84</v>
      </c>
      <c r="V1" s="1014"/>
      <c r="W1" s="1014"/>
      <c r="X1" s="1014"/>
      <c r="Y1" s="1014"/>
      <c r="Z1" s="1014"/>
      <c r="AA1" s="1014"/>
      <c r="AB1" s="1014"/>
      <c r="AC1" s="1014"/>
      <c r="AD1" s="1014"/>
      <c r="AE1" s="1014"/>
      <c r="AF1" s="1014"/>
      <c r="AG1" s="1014"/>
      <c r="AH1" s="224"/>
    </row>
    <row r="2" spans="1:37" ht="120" x14ac:dyDescent="0.25">
      <c r="C2" s="11" t="s">
        <v>346</v>
      </c>
      <c r="D2" s="11" t="s">
        <v>347</v>
      </c>
      <c r="E2" s="11" t="s">
        <v>247</v>
      </c>
      <c r="F2" s="11" t="s">
        <v>248</v>
      </c>
      <c r="G2" s="11" t="s">
        <v>57</v>
      </c>
      <c r="H2" s="11" t="s">
        <v>43</v>
      </c>
      <c r="I2" s="11" t="s">
        <v>44</v>
      </c>
      <c r="J2" s="11" t="s">
        <v>74</v>
      </c>
      <c r="K2" s="11" t="s">
        <v>218</v>
      </c>
      <c r="L2" s="11" t="s">
        <v>45</v>
      </c>
      <c r="M2" s="11" t="s">
        <v>77</v>
      </c>
      <c r="N2" s="11" t="s">
        <v>46</v>
      </c>
      <c r="O2" s="11" t="s">
        <v>47</v>
      </c>
      <c r="P2" s="11" t="s">
        <v>48</v>
      </c>
      <c r="Q2" s="11" t="s">
        <v>49</v>
      </c>
      <c r="R2" s="11" t="s">
        <v>215</v>
      </c>
      <c r="S2" s="11" t="s">
        <v>65</v>
      </c>
      <c r="T2" s="11" t="s">
        <v>76</v>
      </c>
      <c r="U2" s="215" t="s">
        <v>78</v>
      </c>
      <c r="V2" s="216" t="s">
        <v>79</v>
      </c>
      <c r="W2" s="216" t="s">
        <v>80</v>
      </c>
      <c r="X2" s="216" t="s">
        <v>81</v>
      </c>
      <c r="Y2" s="216" t="s">
        <v>82</v>
      </c>
      <c r="Z2" s="98" t="s">
        <v>86</v>
      </c>
      <c r="AA2" s="99" t="s">
        <v>261</v>
      </c>
      <c r="AB2" s="99" t="s">
        <v>262</v>
      </c>
      <c r="AC2" s="99" t="s">
        <v>263</v>
      </c>
      <c r="AD2" s="11" t="s">
        <v>85</v>
      </c>
      <c r="AE2" s="11" t="s">
        <v>87</v>
      </c>
      <c r="AF2" s="11" t="s">
        <v>88</v>
      </c>
      <c r="AG2" s="11" t="s">
        <v>83</v>
      </c>
      <c r="AH2" s="220" t="s">
        <v>256</v>
      </c>
      <c r="AI2" s="220" t="s">
        <v>216</v>
      </c>
    </row>
    <row r="3" spans="1:37" x14ac:dyDescent="0.25">
      <c r="A3" s="1011" t="s">
        <v>66</v>
      </c>
      <c r="B3">
        <v>1</v>
      </c>
      <c r="C3" s="2" t="s">
        <v>9</v>
      </c>
      <c r="D3" s="185" t="s">
        <v>245</v>
      </c>
      <c r="E3" s="4">
        <v>15</v>
      </c>
      <c r="F3" s="4">
        <f t="shared" ref="F3:F10" si="0">E3*0.6</f>
        <v>9</v>
      </c>
      <c r="G3" s="4">
        <v>9</v>
      </c>
      <c r="H3" s="4">
        <v>9</v>
      </c>
      <c r="I3" s="4">
        <v>0</v>
      </c>
      <c r="J3" s="80">
        <v>2174</v>
      </c>
      <c r="K3" s="73">
        <v>0</v>
      </c>
      <c r="L3" s="27">
        <f>G3*0.5</f>
        <v>4.5</v>
      </c>
      <c r="M3" s="47">
        <v>0.5</v>
      </c>
      <c r="N3" s="12" t="s">
        <v>50</v>
      </c>
      <c r="O3" s="71" t="s">
        <v>50</v>
      </c>
      <c r="P3" s="13" t="s">
        <v>50</v>
      </c>
      <c r="Q3" s="13" t="s">
        <v>50</v>
      </c>
      <c r="R3" s="13"/>
      <c r="S3" s="1" t="s">
        <v>66</v>
      </c>
      <c r="T3" s="1" t="s">
        <v>68</v>
      </c>
      <c r="U3" s="189"/>
      <c r="V3" s="190" t="s">
        <v>245</v>
      </c>
      <c r="W3" s="191" t="s">
        <v>245</v>
      </c>
      <c r="X3" s="192" t="s">
        <v>245</v>
      </c>
      <c r="Y3" s="193" t="s">
        <v>245</v>
      </c>
      <c r="Z3" s="1" t="s">
        <v>245</v>
      </c>
      <c r="AA3" s="1"/>
      <c r="AB3" s="1"/>
      <c r="AC3" s="1"/>
      <c r="AD3" s="1"/>
      <c r="AE3" s="1"/>
      <c r="AF3" s="1"/>
      <c r="AG3" s="1"/>
      <c r="AH3" s="1"/>
    </row>
    <row r="4" spans="1:37" ht="18.75" x14ac:dyDescent="0.25">
      <c r="A4" s="1011"/>
      <c r="B4">
        <v>2</v>
      </c>
      <c r="C4" s="2" t="s">
        <v>10</v>
      </c>
      <c r="D4" s="185" t="s">
        <v>245</v>
      </c>
      <c r="E4" s="4">
        <v>38</v>
      </c>
      <c r="F4" s="4">
        <f t="shared" si="0"/>
        <v>22.8</v>
      </c>
      <c r="G4" s="4">
        <v>22.8</v>
      </c>
      <c r="H4" s="4">
        <v>22</v>
      </c>
      <c r="I4" s="4">
        <v>10</v>
      </c>
      <c r="J4" s="80">
        <v>10066</v>
      </c>
      <c r="K4" s="73">
        <v>0</v>
      </c>
      <c r="L4" s="27">
        <f>G4*0.5</f>
        <v>11.4</v>
      </c>
      <c r="M4" s="47">
        <v>0.5</v>
      </c>
      <c r="N4" s="95" t="s">
        <v>50</v>
      </c>
      <c r="O4" s="71" t="s">
        <v>50</v>
      </c>
      <c r="P4" s="13" t="s">
        <v>50</v>
      </c>
      <c r="Q4" s="93" t="s">
        <v>50</v>
      </c>
      <c r="R4" s="13"/>
      <c r="S4" s="1" t="s">
        <v>66</v>
      </c>
      <c r="T4" s="1" t="s">
        <v>68</v>
      </c>
      <c r="U4" s="189"/>
      <c r="V4" s="191" t="s">
        <v>245</v>
      </c>
      <c r="W4" s="191" t="s">
        <v>245</v>
      </c>
      <c r="X4" s="192" t="s">
        <v>245</v>
      </c>
      <c r="Y4" s="192" t="s">
        <v>245</v>
      </c>
      <c r="Z4" s="1" t="s">
        <v>245</v>
      </c>
      <c r="AA4" s="1"/>
      <c r="AB4" s="1"/>
      <c r="AC4" s="1"/>
      <c r="AD4" s="2" t="s">
        <v>245</v>
      </c>
      <c r="AE4" s="1"/>
      <c r="AF4" s="1"/>
      <c r="AG4" s="1"/>
      <c r="AH4" s="1"/>
      <c r="AK4" s="43"/>
    </row>
    <row r="5" spans="1:37" ht="18.75" x14ac:dyDescent="0.25">
      <c r="A5" s="1011"/>
      <c r="B5">
        <v>3</v>
      </c>
      <c r="C5" s="2" t="s">
        <v>12</v>
      </c>
      <c r="D5" s="185" t="s">
        <v>245</v>
      </c>
      <c r="E5" s="4">
        <v>48</v>
      </c>
      <c r="F5" s="4">
        <f t="shared" si="0"/>
        <v>28.799999999999997</v>
      </c>
      <c r="G5" s="4">
        <v>28.8</v>
      </c>
      <c r="H5" s="4">
        <v>12</v>
      </c>
      <c r="I5" s="4">
        <v>28.8</v>
      </c>
      <c r="J5" s="80">
        <v>17015</v>
      </c>
      <c r="K5" s="73">
        <v>0</v>
      </c>
      <c r="L5" s="27">
        <f>G5*0.5</f>
        <v>14.4</v>
      </c>
      <c r="M5" s="47">
        <v>0.5</v>
      </c>
      <c r="N5" s="95" t="s">
        <v>50</v>
      </c>
      <c r="O5" s="71" t="s">
        <v>50</v>
      </c>
      <c r="P5" s="13"/>
      <c r="Q5" s="29" t="s">
        <v>50</v>
      </c>
      <c r="R5" s="29"/>
      <c r="S5" s="1" t="s">
        <v>66</v>
      </c>
      <c r="T5" s="39" t="s">
        <v>69</v>
      </c>
      <c r="U5" s="194"/>
      <c r="V5" s="192" t="s">
        <v>245</v>
      </c>
      <c r="W5" s="191" t="s">
        <v>245</v>
      </c>
      <c r="X5" s="193" t="s">
        <v>245</v>
      </c>
      <c r="Y5" s="192" t="s">
        <v>245</v>
      </c>
      <c r="Z5" s="1" t="s">
        <v>245</v>
      </c>
      <c r="AA5" s="1"/>
      <c r="AB5" s="1"/>
      <c r="AC5" s="1"/>
      <c r="AD5" s="2" t="s">
        <v>245</v>
      </c>
      <c r="AE5" s="1"/>
      <c r="AF5" s="1"/>
      <c r="AG5" s="1"/>
      <c r="AH5" s="1"/>
      <c r="AK5" s="43"/>
    </row>
    <row r="6" spans="1:37" x14ac:dyDescent="0.25">
      <c r="A6" s="1011"/>
      <c r="B6">
        <v>4</v>
      </c>
      <c r="C6" s="2" t="s">
        <v>11</v>
      </c>
      <c r="D6" s="185" t="s">
        <v>245</v>
      </c>
      <c r="E6" s="4">
        <v>41</v>
      </c>
      <c r="F6" s="4">
        <f t="shared" si="0"/>
        <v>24.599999999999998</v>
      </c>
      <c r="G6" s="4">
        <v>24.6</v>
      </c>
      <c r="H6" s="4">
        <v>16</v>
      </c>
      <c r="I6" s="4">
        <v>24.6</v>
      </c>
      <c r="J6" s="80">
        <v>22728</v>
      </c>
      <c r="K6" s="73">
        <v>1</v>
      </c>
      <c r="L6" s="27">
        <f>G6*0.5</f>
        <v>12.3</v>
      </c>
      <c r="M6" s="47">
        <v>0.5</v>
      </c>
      <c r="N6" s="12" t="s">
        <v>50</v>
      </c>
      <c r="O6" s="71" t="s">
        <v>50</v>
      </c>
      <c r="P6" s="13"/>
      <c r="Q6" s="29" t="s">
        <v>50</v>
      </c>
      <c r="R6" s="29"/>
      <c r="S6" s="1" t="s">
        <v>66</v>
      </c>
      <c r="T6" s="39" t="s">
        <v>69</v>
      </c>
      <c r="U6" s="194"/>
      <c r="V6" s="192" t="s">
        <v>245</v>
      </c>
      <c r="W6" s="191" t="s">
        <v>245</v>
      </c>
      <c r="X6" s="193" t="s">
        <v>245</v>
      </c>
      <c r="Y6" s="192" t="s">
        <v>245</v>
      </c>
      <c r="Z6" s="1" t="s">
        <v>245</v>
      </c>
      <c r="AA6" s="1"/>
      <c r="AB6" s="1"/>
      <c r="AC6" s="1"/>
      <c r="AD6" s="2" t="s">
        <v>245</v>
      </c>
      <c r="AE6" s="1"/>
      <c r="AF6" s="1"/>
      <c r="AG6" s="1"/>
      <c r="AH6" s="1"/>
      <c r="AK6" s="43"/>
    </row>
    <row r="7" spans="1:37" x14ac:dyDescent="0.25">
      <c r="A7" s="1011"/>
      <c r="B7">
        <v>5</v>
      </c>
      <c r="C7" s="1" t="s">
        <v>111</v>
      </c>
      <c r="D7" s="13"/>
      <c r="E7" s="4">
        <v>14</v>
      </c>
      <c r="F7" s="4">
        <f t="shared" si="0"/>
        <v>8.4</v>
      </c>
      <c r="G7" s="4"/>
      <c r="H7" s="4"/>
      <c r="I7" s="4"/>
      <c r="J7" s="80">
        <v>8607</v>
      </c>
      <c r="K7" s="73">
        <v>3</v>
      </c>
      <c r="L7" s="41"/>
      <c r="M7" s="225"/>
      <c r="N7" s="12"/>
      <c r="O7" s="12"/>
      <c r="P7" s="13"/>
      <c r="Q7" s="29"/>
      <c r="R7" s="29"/>
      <c r="S7" s="1"/>
      <c r="T7" s="39"/>
      <c r="U7" s="194"/>
      <c r="V7" s="193"/>
      <c r="W7" s="190"/>
      <c r="X7" s="193"/>
      <c r="Y7" s="193"/>
      <c r="Z7" s="1"/>
      <c r="AA7" s="1"/>
      <c r="AB7" s="1"/>
      <c r="AC7" s="1"/>
      <c r="AD7" s="1"/>
      <c r="AE7" s="1"/>
      <c r="AF7" s="1"/>
      <c r="AG7" s="1"/>
      <c r="AH7" s="1"/>
      <c r="AK7" s="43"/>
    </row>
    <row r="8" spans="1:37" x14ac:dyDescent="0.25">
      <c r="A8" s="1011"/>
      <c r="B8">
        <v>6</v>
      </c>
      <c r="C8" s="1" t="s">
        <v>112</v>
      </c>
      <c r="D8" s="13"/>
      <c r="E8" s="4">
        <v>33</v>
      </c>
      <c r="F8" s="4">
        <f t="shared" si="0"/>
        <v>19.8</v>
      </c>
      <c r="G8" s="4"/>
      <c r="H8" s="4"/>
      <c r="I8" s="4"/>
      <c r="J8" s="80">
        <v>25490</v>
      </c>
      <c r="K8" s="73">
        <v>26</v>
      </c>
      <c r="L8" s="41"/>
      <c r="M8" s="225"/>
      <c r="N8" s="12"/>
      <c r="O8" s="12"/>
      <c r="P8" s="13"/>
      <c r="Q8" s="29"/>
      <c r="R8" s="29"/>
      <c r="S8" s="1"/>
      <c r="T8" s="39"/>
      <c r="U8" s="194"/>
      <c r="V8" s="193"/>
      <c r="W8" s="190"/>
      <c r="X8" s="193"/>
      <c r="Y8" s="193"/>
      <c r="Z8" s="1"/>
      <c r="AA8" s="1"/>
      <c r="AB8" s="1"/>
      <c r="AC8" s="1"/>
      <c r="AD8" s="1"/>
      <c r="AE8" s="1"/>
      <c r="AF8" s="1"/>
      <c r="AG8" s="1"/>
      <c r="AH8" s="1"/>
      <c r="AK8" s="43"/>
    </row>
    <row r="9" spans="1:37" x14ac:dyDescent="0.25">
      <c r="A9" s="1011"/>
      <c r="B9">
        <v>7</v>
      </c>
      <c r="C9" s="1" t="s">
        <v>113</v>
      </c>
      <c r="D9" s="13"/>
      <c r="E9" s="4">
        <v>11</v>
      </c>
      <c r="F9" s="4">
        <f t="shared" si="0"/>
        <v>6.6</v>
      </c>
      <c r="G9" s="4"/>
      <c r="H9" s="4"/>
      <c r="I9" s="4"/>
      <c r="J9" s="80">
        <v>13978</v>
      </c>
      <c r="K9" s="73">
        <v>11</v>
      </c>
      <c r="L9" s="41"/>
      <c r="M9" s="225"/>
      <c r="N9" s="12"/>
      <c r="O9" s="12"/>
      <c r="P9" s="13"/>
      <c r="Q9" s="29"/>
      <c r="R9" s="29"/>
      <c r="S9" s="1"/>
      <c r="T9" s="39"/>
      <c r="U9" s="194"/>
      <c r="V9" s="193"/>
      <c r="W9" s="190"/>
      <c r="X9" s="193"/>
      <c r="Y9" s="193"/>
      <c r="Z9" s="1"/>
      <c r="AA9" s="1"/>
      <c r="AB9" s="1"/>
      <c r="AC9" s="1"/>
      <c r="AD9" s="1"/>
      <c r="AE9" s="1"/>
      <c r="AF9" s="1"/>
      <c r="AG9" s="1"/>
      <c r="AH9" s="1"/>
      <c r="AK9" s="43"/>
    </row>
    <row r="10" spans="1:37" x14ac:dyDescent="0.25">
      <c r="A10" s="1011"/>
      <c r="B10">
        <v>8</v>
      </c>
      <c r="C10" s="1" t="s">
        <v>114</v>
      </c>
      <c r="D10" s="13"/>
      <c r="E10" s="4">
        <v>9</v>
      </c>
      <c r="F10" s="4">
        <f t="shared" si="0"/>
        <v>5.3999999999999995</v>
      </c>
      <c r="G10" s="4"/>
      <c r="H10" s="4"/>
      <c r="I10" s="4"/>
      <c r="J10" s="80">
        <v>15403</v>
      </c>
      <c r="K10" s="73">
        <v>7</v>
      </c>
      <c r="L10" s="41"/>
      <c r="M10" s="225"/>
      <c r="N10" s="12"/>
      <c r="O10" s="12"/>
      <c r="P10" s="13"/>
      <c r="Q10" s="29"/>
      <c r="R10" s="29"/>
      <c r="S10" s="1"/>
      <c r="T10" s="39"/>
      <c r="U10" s="194"/>
      <c r="V10" s="193"/>
      <c r="W10" s="190"/>
      <c r="X10" s="193"/>
      <c r="Y10" s="193"/>
      <c r="Z10" s="1"/>
      <c r="AA10" s="1"/>
      <c r="AB10" s="1"/>
      <c r="AC10" s="1"/>
      <c r="AD10" s="1"/>
      <c r="AE10" s="1"/>
      <c r="AF10" s="1"/>
      <c r="AG10" s="1"/>
      <c r="AH10" s="1"/>
      <c r="AK10" s="43"/>
    </row>
    <row r="11" spans="1:37" x14ac:dyDescent="0.25">
      <c r="A11" s="1011"/>
      <c r="B11">
        <v>9</v>
      </c>
      <c r="C11" s="1" t="s">
        <v>115</v>
      </c>
      <c r="D11" s="13"/>
      <c r="E11" s="4">
        <v>0.8</v>
      </c>
      <c r="F11" s="4"/>
      <c r="G11" s="4"/>
      <c r="H11" s="4"/>
      <c r="I11" s="4"/>
      <c r="J11" s="80">
        <v>1968</v>
      </c>
      <c r="K11" s="73">
        <v>1</v>
      </c>
      <c r="L11" s="41"/>
      <c r="M11" s="225"/>
      <c r="N11" s="12"/>
      <c r="O11" s="12"/>
      <c r="P11" s="13"/>
      <c r="Q11" s="29"/>
      <c r="R11" s="29"/>
      <c r="S11" s="1"/>
      <c r="T11" s="39"/>
      <c r="U11" s="194"/>
      <c r="V11" s="193"/>
      <c r="W11" s="190"/>
      <c r="X11" s="193"/>
      <c r="Y11" s="193"/>
      <c r="Z11" s="1"/>
      <c r="AA11" s="1"/>
      <c r="AB11" s="1"/>
      <c r="AC11" s="1"/>
      <c r="AD11" s="1"/>
      <c r="AE11" s="1"/>
      <c r="AF11" s="1"/>
      <c r="AG11" s="1"/>
      <c r="AH11" s="1"/>
      <c r="AK11" s="43"/>
    </row>
    <row r="12" spans="1:37" ht="18.75" x14ac:dyDescent="0.25">
      <c r="A12" s="1011"/>
      <c r="B12">
        <v>10</v>
      </c>
      <c r="C12" s="2" t="s">
        <v>334</v>
      </c>
      <c r="D12" s="185"/>
      <c r="E12" s="1">
        <v>75</v>
      </c>
      <c r="F12" s="1">
        <f t="shared" ref="F12:F37" si="1">E12*0.6</f>
        <v>45</v>
      </c>
      <c r="G12" s="1">
        <v>11.5</v>
      </c>
      <c r="H12" s="1">
        <v>10</v>
      </c>
      <c r="I12" s="1">
        <v>6</v>
      </c>
      <c r="J12" s="226">
        <v>20261</v>
      </c>
      <c r="K12" s="193">
        <v>16</v>
      </c>
      <c r="L12" s="27">
        <f>G12*0.5</f>
        <v>5.75</v>
      </c>
      <c r="M12" s="47">
        <v>0.5</v>
      </c>
      <c r="N12" s="95" t="s">
        <v>50</v>
      </c>
      <c r="O12" s="12" t="s">
        <v>50</v>
      </c>
      <c r="P12" s="71" t="s">
        <v>50</v>
      </c>
      <c r="Q12" s="13" t="s">
        <v>50</v>
      </c>
      <c r="R12" s="93" t="s">
        <v>50</v>
      </c>
      <c r="S12" s="1" t="s">
        <v>66</v>
      </c>
      <c r="T12" s="1" t="s">
        <v>70</v>
      </c>
      <c r="U12" s="189"/>
      <c r="V12" s="190" t="s">
        <v>245</v>
      </c>
      <c r="W12" s="191" t="s">
        <v>245</v>
      </c>
      <c r="X12" s="193"/>
      <c r="Y12" s="193" t="s">
        <v>245</v>
      </c>
      <c r="Z12" s="1" t="s">
        <v>245</v>
      </c>
      <c r="AA12" s="1"/>
      <c r="AB12" s="1"/>
      <c r="AC12" s="1"/>
      <c r="AD12" s="1"/>
      <c r="AE12" s="1"/>
      <c r="AF12" s="1"/>
      <c r="AG12" s="1"/>
      <c r="AH12" s="1"/>
      <c r="AI12" t="s">
        <v>335</v>
      </c>
      <c r="AK12" s="43"/>
    </row>
    <row r="13" spans="1:37" ht="17.25" x14ac:dyDescent="0.25">
      <c r="A13" s="1011"/>
      <c r="B13">
        <v>11</v>
      </c>
      <c r="C13" s="2" t="s">
        <v>133</v>
      </c>
      <c r="D13" s="185"/>
      <c r="E13" s="1">
        <v>24</v>
      </c>
      <c r="F13" s="1">
        <f t="shared" si="1"/>
        <v>14.399999999999999</v>
      </c>
      <c r="G13" s="1">
        <v>13.7</v>
      </c>
      <c r="H13" s="1">
        <v>10</v>
      </c>
      <c r="I13" s="1">
        <v>10</v>
      </c>
      <c r="J13" s="226">
        <v>6105</v>
      </c>
      <c r="K13" s="193">
        <v>1</v>
      </c>
      <c r="L13" s="27">
        <f>G13*0.5</f>
        <v>6.85</v>
      </c>
      <c r="M13" s="47">
        <v>0.5</v>
      </c>
      <c r="N13" s="12" t="s">
        <v>50</v>
      </c>
      <c r="O13" s="12" t="s">
        <v>50</v>
      </c>
      <c r="P13" s="71" t="s">
        <v>50</v>
      </c>
      <c r="Q13" s="13" t="s">
        <v>50</v>
      </c>
      <c r="R13" s="13" t="s">
        <v>50</v>
      </c>
      <c r="S13" s="1" t="s">
        <v>66</v>
      </c>
      <c r="T13" s="39" t="s">
        <v>69</v>
      </c>
      <c r="U13" s="195"/>
      <c r="V13" s="193"/>
      <c r="W13" s="191" t="s">
        <v>245</v>
      </c>
      <c r="X13" s="193"/>
      <c r="Y13" s="193" t="s">
        <v>245</v>
      </c>
      <c r="Z13" s="1" t="s">
        <v>245</v>
      </c>
      <c r="AA13" s="1"/>
      <c r="AB13" s="1"/>
      <c r="AC13" s="1"/>
      <c r="AD13" s="1"/>
      <c r="AE13" s="1"/>
      <c r="AF13" s="1"/>
      <c r="AG13" s="1"/>
      <c r="AH13" s="1"/>
      <c r="AI13" t="s">
        <v>276</v>
      </c>
      <c r="AK13" s="43"/>
    </row>
    <row r="14" spans="1:37" s="7" customFormat="1" ht="18.75" x14ac:dyDescent="0.25">
      <c r="A14" s="1011"/>
      <c r="B14">
        <v>12</v>
      </c>
      <c r="C14" s="110" t="s">
        <v>100</v>
      </c>
      <c r="D14" s="111"/>
      <c r="E14" s="4">
        <v>15</v>
      </c>
      <c r="F14" s="4">
        <f t="shared" si="1"/>
        <v>9</v>
      </c>
      <c r="G14" s="4"/>
      <c r="H14" s="4">
        <v>4</v>
      </c>
      <c r="I14" s="4">
        <v>9</v>
      </c>
      <c r="J14" s="80">
        <v>8062</v>
      </c>
      <c r="K14" s="73">
        <v>7</v>
      </c>
      <c r="L14" s="14"/>
      <c r="M14" s="227"/>
      <c r="N14" s="12"/>
      <c r="O14" s="12"/>
      <c r="P14" s="12"/>
      <c r="Q14" s="111"/>
      <c r="R14" s="95"/>
      <c r="S14" s="4" t="s">
        <v>66</v>
      </c>
      <c r="T14" s="112" t="s">
        <v>70</v>
      </c>
      <c r="U14" s="196"/>
      <c r="V14" s="197"/>
      <c r="W14" s="198" t="s">
        <v>245</v>
      </c>
      <c r="X14" s="73"/>
      <c r="Y14" s="73"/>
      <c r="Z14" s="4" t="s">
        <v>245</v>
      </c>
      <c r="AA14" s="4"/>
      <c r="AB14" s="4"/>
      <c r="AC14" s="4"/>
      <c r="AD14" s="4"/>
      <c r="AE14" s="4"/>
      <c r="AF14" s="4"/>
      <c r="AG14" s="4"/>
      <c r="AH14" s="4"/>
      <c r="AI14" s="7" t="s">
        <v>336</v>
      </c>
      <c r="AK14" s="113"/>
    </row>
    <row r="15" spans="1:37" x14ac:dyDescent="0.25">
      <c r="A15" s="1011"/>
      <c r="B15">
        <v>13</v>
      </c>
      <c r="C15" s="1" t="s">
        <v>116</v>
      </c>
      <c r="D15" s="13"/>
      <c r="E15" s="1">
        <v>1</v>
      </c>
      <c r="F15" s="1">
        <f t="shared" si="1"/>
        <v>0.6</v>
      </c>
      <c r="G15" s="1"/>
      <c r="H15" s="1"/>
      <c r="I15" s="1"/>
      <c r="J15" s="226">
        <v>1026</v>
      </c>
      <c r="K15" s="193">
        <v>0</v>
      </c>
      <c r="L15" s="14"/>
      <c r="M15" s="227"/>
      <c r="N15" s="12"/>
      <c r="O15" s="12"/>
      <c r="P15" s="13"/>
      <c r="Q15" s="29"/>
      <c r="R15" s="29"/>
      <c r="S15" s="1"/>
      <c r="T15" s="39"/>
      <c r="U15" s="194"/>
      <c r="V15" s="190"/>
      <c r="W15" s="190"/>
      <c r="X15" s="193"/>
      <c r="Y15" s="193"/>
      <c r="Z15" s="1"/>
      <c r="AA15" s="1"/>
      <c r="AB15" s="1"/>
      <c r="AC15" s="1"/>
      <c r="AD15" s="1"/>
      <c r="AE15" s="1"/>
      <c r="AF15" s="1"/>
      <c r="AG15" s="1"/>
      <c r="AH15" s="1"/>
      <c r="AK15" s="43"/>
    </row>
    <row r="16" spans="1:37" x14ac:dyDescent="0.25">
      <c r="A16" s="1011"/>
      <c r="B16">
        <v>14</v>
      </c>
      <c r="C16" s="1" t="s">
        <v>117</v>
      </c>
      <c r="D16" s="13"/>
      <c r="E16" s="1">
        <v>2</v>
      </c>
      <c r="F16" s="1">
        <f t="shared" si="1"/>
        <v>1.2</v>
      </c>
      <c r="G16" s="1"/>
      <c r="H16" s="1"/>
      <c r="I16" s="1"/>
      <c r="J16" s="226">
        <v>2993</v>
      </c>
      <c r="K16" s="193">
        <v>1</v>
      </c>
      <c r="L16" s="14"/>
      <c r="M16" s="227"/>
      <c r="N16" s="12"/>
      <c r="O16" s="12"/>
      <c r="P16" s="13"/>
      <c r="Q16" s="29"/>
      <c r="R16" s="29"/>
      <c r="S16" s="1"/>
      <c r="T16" s="39"/>
      <c r="U16" s="194"/>
      <c r="V16" s="190"/>
      <c r="W16" s="190"/>
      <c r="X16" s="193"/>
      <c r="Y16" s="193"/>
      <c r="Z16" s="1"/>
      <c r="AA16" s="1"/>
      <c r="AB16" s="1"/>
      <c r="AC16" s="1"/>
      <c r="AD16" s="1"/>
      <c r="AE16" s="1"/>
      <c r="AF16" s="1"/>
      <c r="AG16" s="1"/>
      <c r="AH16" s="1"/>
      <c r="AK16" s="43"/>
    </row>
    <row r="17" spans="1:37" x14ac:dyDescent="0.25">
      <c r="A17" s="1011"/>
      <c r="B17">
        <v>15</v>
      </c>
      <c r="C17" s="1" t="s">
        <v>106</v>
      </c>
      <c r="D17" s="13"/>
      <c r="E17" s="1">
        <v>0</v>
      </c>
      <c r="F17" s="1">
        <f t="shared" si="1"/>
        <v>0</v>
      </c>
      <c r="G17" s="1"/>
      <c r="H17" s="1"/>
      <c r="I17" s="1"/>
      <c r="J17" s="226">
        <v>4155</v>
      </c>
      <c r="K17" s="193">
        <v>10</v>
      </c>
      <c r="L17" s="14"/>
      <c r="M17" s="227"/>
      <c r="N17" s="12"/>
      <c r="O17" s="12"/>
      <c r="P17" s="13"/>
      <c r="Q17" s="29"/>
      <c r="R17" s="29"/>
      <c r="S17" s="1"/>
      <c r="T17" s="39"/>
      <c r="U17" s="194"/>
      <c r="V17" s="190"/>
      <c r="W17" s="190"/>
      <c r="X17" s="193"/>
      <c r="Y17" s="193"/>
      <c r="Z17" s="1"/>
      <c r="AA17" s="1"/>
      <c r="AB17" s="1"/>
      <c r="AC17" s="1"/>
      <c r="AD17" s="1"/>
      <c r="AE17" s="1"/>
      <c r="AF17" s="1"/>
      <c r="AG17" s="1"/>
      <c r="AH17" s="1"/>
      <c r="AK17" s="43"/>
    </row>
    <row r="18" spans="1:37" x14ac:dyDescent="0.25">
      <c r="A18" s="1011"/>
      <c r="B18">
        <v>16</v>
      </c>
      <c r="C18" s="1" t="s">
        <v>107</v>
      </c>
      <c r="D18" s="13"/>
      <c r="E18" s="1">
        <v>0</v>
      </c>
      <c r="F18" s="1">
        <f t="shared" si="1"/>
        <v>0</v>
      </c>
      <c r="G18" s="1"/>
      <c r="H18" s="1"/>
      <c r="I18" s="1"/>
      <c r="J18" s="226">
        <v>3664</v>
      </c>
      <c r="K18" s="193">
        <v>2</v>
      </c>
      <c r="L18" s="14"/>
      <c r="M18" s="227"/>
      <c r="N18" s="12"/>
      <c r="O18" s="12"/>
      <c r="P18" s="13"/>
      <c r="Q18" s="29"/>
      <c r="R18" s="29"/>
      <c r="S18" s="1"/>
      <c r="T18" s="39"/>
      <c r="U18" s="194"/>
      <c r="V18" s="190"/>
      <c r="W18" s="190"/>
      <c r="X18" s="193"/>
      <c r="Y18" s="193"/>
      <c r="Z18" s="1"/>
      <c r="AA18" s="1"/>
      <c r="AB18" s="1"/>
      <c r="AC18" s="1"/>
      <c r="AD18" s="1"/>
      <c r="AE18" s="1"/>
      <c r="AF18" s="1"/>
      <c r="AG18" s="1"/>
      <c r="AH18" s="1"/>
      <c r="AK18" s="43"/>
    </row>
    <row r="19" spans="1:37" x14ac:dyDescent="0.25">
      <c r="A19" s="1011"/>
      <c r="B19">
        <v>17</v>
      </c>
      <c r="C19" s="1" t="s">
        <v>94</v>
      </c>
      <c r="D19" s="13"/>
      <c r="E19" s="1">
        <v>0</v>
      </c>
      <c r="F19" s="1">
        <f t="shared" si="1"/>
        <v>0</v>
      </c>
      <c r="G19" s="1"/>
      <c r="H19" s="1"/>
      <c r="I19" s="1"/>
      <c r="J19" s="226">
        <v>3335</v>
      </c>
      <c r="K19" s="193"/>
      <c r="L19" s="14"/>
      <c r="M19" s="227"/>
      <c r="N19" s="12"/>
      <c r="O19" s="12"/>
      <c r="P19" s="13"/>
      <c r="Q19" s="29"/>
      <c r="R19" s="29"/>
      <c r="S19" s="1"/>
      <c r="T19" s="39"/>
      <c r="U19" s="194"/>
      <c r="V19" s="190"/>
      <c r="W19" s="190"/>
      <c r="X19" s="193"/>
      <c r="Y19" s="193"/>
      <c r="Z19" s="1"/>
      <c r="AA19" s="1"/>
      <c r="AB19" s="1"/>
      <c r="AC19" s="1"/>
      <c r="AD19" s="1"/>
      <c r="AE19" s="1"/>
      <c r="AF19" s="1"/>
      <c r="AG19" s="1"/>
      <c r="AH19" s="1"/>
      <c r="AK19" s="43"/>
    </row>
    <row r="20" spans="1:37" x14ac:dyDescent="0.25">
      <c r="A20" s="1011"/>
      <c r="B20">
        <v>18</v>
      </c>
      <c r="C20" s="1" t="s">
        <v>95</v>
      </c>
      <c r="D20" s="13"/>
      <c r="E20" s="1">
        <v>0</v>
      </c>
      <c r="F20" s="1">
        <f t="shared" si="1"/>
        <v>0</v>
      </c>
      <c r="G20" s="1"/>
      <c r="H20" s="1"/>
      <c r="I20" s="1"/>
      <c r="J20" s="226">
        <v>7382</v>
      </c>
      <c r="K20" s="193">
        <v>0</v>
      </c>
      <c r="L20" s="14"/>
      <c r="M20" s="227"/>
      <c r="N20" s="12"/>
      <c r="O20" s="12"/>
      <c r="P20" s="13"/>
      <c r="Q20" s="29"/>
      <c r="R20" s="29"/>
      <c r="S20" s="1"/>
      <c r="T20" s="39"/>
      <c r="U20" s="194"/>
      <c r="V20" s="190"/>
      <c r="W20" s="190"/>
      <c r="X20" s="193"/>
      <c r="Y20" s="193"/>
      <c r="Z20" s="1"/>
      <c r="AA20" s="1"/>
      <c r="AB20" s="1"/>
      <c r="AC20" s="1"/>
      <c r="AD20" s="1"/>
      <c r="AE20" s="1"/>
      <c r="AF20" s="1"/>
      <c r="AG20" s="1"/>
      <c r="AH20" s="1"/>
      <c r="AK20" s="43"/>
    </row>
    <row r="21" spans="1:37" x14ac:dyDescent="0.25">
      <c r="A21" s="1011"/>
      <c r="B21">
        <v>19</v>
      </c>
      <c r="C21" s="1" t="s">
        <v>96</v>
      </c>
      <c r="D21" s="13"/>
      <c r="E21" s="1">
        <v>0</v>
      </c>
      <c r="F21" s="1">
        <f t="shared" si="1"/>
        <v>0</v>
      </c>
      <c r="G21" s="1"/>
      <c r="H21" s="1"/>
      <c r="I21" s="1"/>
      <c r="J21" s="226">
        <v>942</v>
      </c>
      <c r="K21" s="193"/>
      <c r="L21" s="14"/>
      <c r="M21" s="227"/>
      <c r="N21" s="12"/>
      <c r="O21" s="12"/>
      <c r="P21" s="13"/>
      <c r="Q21" s="29"/>
      <c r="R21" s="29"/>
      <c r="S21" s="1"/>
      <c r="T21" s="39"/>
      <c r="U21" s="194"/>
      <c r="V21" s="190"/>
      <c r="W21" s="190"/>
      <c r="X21" s="193"/>
      <c r="Y21" s="193"/>
      <c r="Z21" s="1"/>
      <c r="AA21" s="1"/>
      <c r="AB21" s="1"/>
      <c r="AC21" s="1"/>
      <c r="AD21" s="1"/>
      <c r="AE21" s="1"/>
      <c r="AF21" s="1"/>
      <c r="AG21" s="1"/>
      <c r="AH21" s="1"/>
      <c r="AK21" s="43"/>
    </row>
    <row r="22" spans="1:37" x14ac:dyDescent="0.25">
      <c r="A22" s="1011"/>
      <c r="B22">
        <v>20</v>
      </c>
      <c r="C22" s="1" t="s">
        <v>97</v>
      </c>
      <c r="D22" s="13"/>
      <c r="E22" s="1">
        <v>0</v>
      </c>
      <c r="F22" s="1">
        <f t="shared" si="1"/>
        <v>0</v>
      </c>
      <c r="G22" s="1"/>
      <c r="H22" s="1"/>
      <c r="I22" s="1"/>
      <c r="J22" s="226">
        <v>1058</v>
      </c>
      <c r="K22" s="193"/>
      <c r="L22" s="14"/>
      <c r="M22" s="227"/>
      <c r="N22" s="12"/>
      <c r="O22" s="12"/>
      <c r="P22" s="13"/>
      <c r="Q22" s="29"/>
      <c r="R22" s="29"/>
      <c r="S22" s="1"/>
      <c r="T22" s="39"/>
      <c r="U22" s="194"/>
      <c r="V22" s="190"/>
      <c r="W22" s="190"/>
      <c r="X22" s="193"/>
      <c r="Y22" s="193"/>
      <c r="Z22" s="1"/>
      <c r="AA22" s="1"/>
      <c r="AB22" s="1"/>
      <c r="AC22" s="1"/>
      <c r="AD22" s="1"/>
      <c r="AE22" s="1"/>
      <c r="AF22" s="1"/>
      <c r="AG22" s="1"/>
      <c r="AH22" s="1"/>
      <c r="AK22" s="43"/>
    </row>
    <row r="23" spans="1:37" x14ac:dyDescent="0.25">
      <c r="A23" s="1011"/>
      <c r="B23">
        <v>21</v>
      </c>
      <c r="C23" s="1" t="s">
        <v>98</v>
      </c>
      <c r="D23" s="13"/>
      <c r="E23" s="1">
        <v>0</v>
      </c>
      <c r="F23" s="1">
        <f t="shared" si="1"/>
        <v>0</v>
      </c>
      <c r="G23" s="1"/>
      <c r="H23" s="1"/>
      <c r="I23" s="1"/>
      <c r="J23" s="226">
        <v>2426</v>
      </c>
      <c r="K23" s="193">
        <v>0</v>
      </c>
      <c r="L23" s="14"/>
      <c r="M23" s="227"/>
      <c r="N23" s="12"/>
      <c r="O23" s="12"/>
      <c r="P23" s="13"/>
      <c r="Q23" s="29"/>
      <c r="R23" s="29"/>
      <c r="S23" s="1"/>
      <c r="T23" s="39"/>
      <c r="U23" s="194"/>
      <c r="V23" s="190"/>
      <c r="W23" s="190"/>
      <c r="X23" s="193"/>
      <c r="Y23" s="193"/>
      <c r="Z23" s="1"/>
      <c r="AA23" s="1"/>
      <c r="AB23" s="1"/>
      <c r="AC23" s="1"/>
      <c r="AD23" s="1"/>
      <c r="AE23" s="1"/>
      <c r="AF23" s="1"/>
      <c r="AG23" s="1"/>
      <c r="AH23" s="1"/>
      <c r="AK23" s="43"/>
    </row>
    <row r="24" spans="1:37" x14ac:dyDescent="0.25">
      <c r="A24" s="1011"/>
      <c r="B24">
        <v>22</v>
      </c>
      <c r="C24" s="1" t="s">
        <v>92</v>
      </c>
      <c r="D24" s="13"/>
      <c r="E24" s="1">
        <v>17</v>
      </c>
      <c r="F24" s="1">
        <f t="shared" si="1"/>
        <v>10.199999999999999</v>
      </c>
      <c r="G24" s="1"/>
      <c r="H24" s="1"/>
      <c r="I24" s="1"/>
      <c r="J24" s="226">
        <v>7023</v>
      </c>
      <c r="K24" s="193"/>
      <c r="L24" s="14"/>
      <c r="M24" s="227"/>
      <c r="N24" s="12"/>
      <c r="O24" s="12"/>
      <c r="P24" s="13"/>
      <c r="Q24" s="29"/>
      <c r="R24" s="29"/>
      <c r="S24" s="1"/>
      <c r="T24" s="39"/>
      <c r="U24" s="194"/>
      <c r="V24" s="190"/>
      <c r="W24" s="190"/>
      <c r="X24" s="193"/>
      <c r="Y24" s="193"/>
      <c r="Z24" s="1"/>
      <c r="AA24" s="1"/>
      <c r="AB24" s="1"/>
      <c r="AC24" s="1"/>
      <c r="AD24" s="1"/>
      <c r="AE24" s="1"/>
      <c r="AF24" s="1"/>
      <c r="AG24" s="1"/>
      <c r="AH24" s="1"/>
      <c r="AK24" s="43"/>
    </row>
    <row r="25" spans="1:37" ht="18.75" x14ac:dyDescent="0.25">
      <c r="A25" s="1011"/>
      <c r="B25">
        <v>23</v>
      </c>
      <c r="C25" s="228" t="s">
        <v>93</v>
      </c>
      <c r="D25" s="229"/>
      <c r="E25" s="1">
        <v>67</v>
      </c>
      <c r="F25" s="1">
        <f t="shared" si="1"/>
        <v>40.199999999999996</v>
      </c>
      <c r="G25" s="1">
        <v>20</v>
      </c>
      <c r="H25" s="1"/>
      <c r="I25" s="1"/>
      <c r="J25" s="226">
        <v>11788</v>
      </c>
      <c r="K25" s="193">
        <v>2</v>
      </c>
      <c r="L25" s="27">
        <f>G25*0.5</f>
        <v>10</v>
      </c>
      <c r="M25" s="47">
        <v>0.5</v>
      </c>
      <c r="N25" s="12" t="s">
        <v>50</v>
      </c>
      <c r="O25" s="94" t="s">
        <v>50</v>
      </c>
      <c r="P25" s="71" t="s">
        <v>50</v>
      </c>
      <c r="Q25" s="13" t="s">
        <v>50</v>
      </c>
      <c r="R25" s="93" t="s">
        <v>50</v>
      </c>
      <c r="S25" s="1"/>
      <c r="T25" s="39"/>
      <c r="U25" s="194"/>
      <c r="V25" s="190"/>
      <c r="W25" s="190"/>
      <c r="X25" s="193"/>
      <c r="Y25" s="193"/>
      <c r="Z25" s="1"/>
      <c r="AA25" s="1"/>
      <c r="AB25" s="1"/>
      <c r="AC25" s="1"/>
      <c r="AD25" s="1"/>
      <c r="AE25" s="1"/>
      <c r="AF25" s="1"/>
      <c r="AG25" s="1"/>
      <c r="AH25" s="1"/>
      <c r="AI25" t="s">
        <v>338</v>
      </c>
      <c r="AK25" s="43"/>
    </row>
    <row r="26" spans="1:37" ht="18.75" x14ac:dyDescent="0.25">
      <c r="A26" s="1011"/>
      <c r="B26">
        <v>24</v>
      </c>
      <c r="C26" s="2" t="s">
        <v>134</v>
      </c>
      <c r="D26" s="185"/>
      <c r="E26" s="1">
        <v>88</v>
      </c>
      <c r="F26" s="1">
        <f t="shared" si="1"/>
        <v>52.8</v>
      </c>
      <c r="G26" s="1">
        <v>13.6</v>
      </c>
      <c r="H26" s="1">
        <v>12</v>
      </c>
      <c r="I26" s="1">
        <v>8</v>
      </c>
      <c r="J26" s="226">
        <v>20311</v>
      </c>
      <c r="K26" s="193">
        <v>5</v>
      </c>
      <c r="L26" s="27">
        <f>G26*0.5</f>
        <v>6.8</v>
      </c>
      <c r="M26" s="47">
        <v>0.5</v>
      </c>
      <c r="N26" s="95" t="s">
        <v>50</v>
      </c>
      <c r="O26" s="95" t="s">
        <v>50</v>
      </c>
      <c r="P26" s="71" t="s">
        <v>50</v>
      </c>
      <c r="Q26" s="29" t="s">
        <v>50</v>
      </c>
      <c r="R26" s="13" t="s">
        <v>50</v>
      </c>
      <c r="S26" s="1" t="s">
        <v>66</v>
      </c>
      <c r="T26" s="39" t="s">
        <v>70</v>
      </c>
      <c r="U26" s="194"/>
      <c r="V26" s="190"/>
      <c r="W26" s="191" t="s">
        <v>245</v>
      </c>
      <c r="X26" s="193"/>
      <c r="Y26" s="192" t="s">
        <v>245</v>
      </c>
      <c r="Z26" s="1"/>
      <c r="AA26" s="1"/>
      <c r="AB26" s="1"/>
      <c r="AC26" s="1"/>
      <c r="AD26" s="1"/>
      <c r="AE26" s="1"/>
      <c r="AF26" s="1"/>
      <c r="AG26" s="1"/>
      <c r="AH26" s="1"/>
      <c r="AI26" s="42" t="s">
        <v>337</v>
      </c>
      <c r="AJ26" s="42"/>
      <c r="AK26" s="43"/>
    </row>
    <row r="27" spans="1:37" x14ac:dyDescent="0.25">
      <c r="A27" s="1011"/>
      <c r="B27">
        <v>25</v>
      </c>
      <c r="C27" s="1" t="s">
        <v>125</v>
      </c>
      <c r="D27" s="13"/>
      <c r="E27" s="1">
        <v>0</v>
      </c>
      <c r="F27" s="1">
        <f t="shared" si="1"/>
        <v>0</v>
      </c>
      <c r="G27" s="1"/>
      <c r="H27" s="1"/>
      <c r="I27" s="1"/>
      <c r="J27" s="226">
        <v>2276</v>
      </c>
      <c r="K27" s="193">
        <v>5</v>
      </c>
      <c r="L27" s="41"/>
      <c r="M27" s="225"/>
      <c r="N27" s="12"/>
      <c r="O27" s="12"/>
      <c r="P27" s="13"/>
      <c r="Q27" s="29"/>
      <c r="R27" s="29"/>
      <c r="S27" s="1"/>
      <c r="T27" s="39"/>
      <c r="U27" s="194"/>
      <c r="V27" s="190"/>
      <c r="W27" s="190"/>
      <c r="X27" s="193"/>
      <c r="Y27" s="193"/>
      <c r="Z27" s="1"/>
      <c r="AA27" s="1"/>
      <c r="AB27" s="1"/>
      <c r="AC27" s="1"/>
      <c r="AD27" s="1"/>
      <c r="AE27" s="1"/>
      <c r="AF27" s="1"/>
      <c r="AG27" s="1"/>
      <c r="AH27" s="1"/>
      <c r="AI27" s="42"/>
      <c r="AJ27" s="42"/>
      <c r="AK27" s="43"/>
    </row>
    <row r="28" spans="1:37" x14ac:dyDescent="0.25">
      <c r="A28" s="1011"/>
      <c r="B28">
        <v>26</v>
      </c>
      <c r="C28" s="1" t="s">
        <v>126</v>
      </c>
      <c r="D28" s="13"/>
      <c r="E28" s="1">
        <v>0</v>
      </c>
      <c r="F28" s="1">
        <f t="shared" si="1"/>
        <v>0</v>
      </c>
      <c r="G28" s="1"/>
      <c r="H28" s="1"/>
      <c r="I28" s="1"/>
      <c r="J28" s="226">
        <v>794</v>
      </c>
      <c r="K28" s="193">
        <v>2</v>
      </c>
      <c r="L28" s="41"/>
      <c r="M28" s="225"/>
      <c r="N28" s="12"/>
      <c r="O28" s="12"/>
      <c r="P28" s="13"/>
      <c r="Q28" s="29"/>
      <c r="R28" s="29"/>
      <c r="S28" s="1"/>
      <c r="T28" s="39"/>
      <c r="U28" s="194"/>
      <c r="V28" s="190"/>
      <c r="W28" s="190"/>
      <c r="X28" s="193"/>
      <c r="Y28" s="193"/>
      <c r="Z28" s="1"/>
      <c r="AA28" s="1"/>
      <c r="AB28" s="1"/>
      <c r="AC28" s="1"/>
      <c r="AD28" s="1"/>
      <c r="AE28" s="1"/>
      <c r="AF28" s="1"/>
      <c r="AG28" s="1"/>
      <c r="AH28" s="1"/>
      <c r="AI28" s="42"/>
      <c r="AJ28" s="42"/>
      <c r="AK28" s="43"/>
    </row>
    <row r="29" spans="1:37" x14ac:dyDescent="0.25">
      <c r="A29" s="1011"/>
      <c r="B29">
        <v>27</v>
      </c>
      <c r="C29" s="1" t="s">
        <v>127</v>
      </c>
      <c r="D29" s="13"/>
      <c r="E29" s="1">
        <v>0</v>
      </c>
      <c r="F29" s="1">
        <f t="shared" si="1"/>
        <v>0</v>
      </c>
      <c r="G29" s="1"/>
      <c r="H29" s="1"/>
      <c r="I29" s="1"/>
      <c r="J29" s="226">
        <v>623</v>
      </c>
      <c r="K29" s="193"/>
      <c r="L29" s="41"/>
      <c r="M29" s="225"/>
      <c r="N29" s="12"/>
      <c r="O29" s="12"/>
      <c r="P29" s="13"/>
      <c r="Q29" s="29"/>
      <c r="R29" s="29"/>
      <c r="S29" s="1"/>
      <c r="T29" s="39"/>
      <c r="U29" s="194"/>
      <c r="V29" s="190"/>
      <c r="W29" s="190"/>
      <c r="X29" s="193"/>
      <c r="Y29" s="193"/>
      <c r="Z29" s="1"/>
      <c r="AA29" s="1"/>
      <c r="AB29" s="1"/>
      <c r="AC29" s="1"/>
      <c r="AD29" s="1"/>
      <c r="AE29" s="1"/>
      <c r="AF29" s="1"/>
      <c r="AG29" s="1"/>
      <c r="AH29" s="1"/>
      <c r="AI29" s="42"/>
      <c r="AJ29" s="42"/>
      <c r="AK29" s="43"/>
    </row>
    <row r="30" spans="1:37" s="114" customFormat="1" x14ac:dyDescent="0.25">
      <c r="A30" s="1011"/>
      <c r="B30">
        <v>28</v>
      </c>
      <c r="C30" s="115" t="s">
        <v>264</v>
      </c>
      <c r="D30" s="120"/>
      <c r="E30" s="115">
        <v>14</v>
      </c>
      <c r="F30" s="115">
        <f t="shared" si="1"/>
        <v>8.4</v>
      </c>
      <c r="G30" s="115"/>
      <c r="H30" s="115"/>
      <c r="I30" s="115"/>
      <c r="J30" s="116">
        <v>3378</v>
      </c>
      <c r="K30" s="117"/>
      <c r="L30" s="118"/>
      <c r="M30" s="119">
        <v>0.33</v>
      </c>
      <c r="N30" s="120" t="s">
        <v>50</v>
      </c>
      <c r="O30" s="120" t="s">
        <v>50</v>
      </c>
      <c r="P30" s="120" t="s">
        <v>50</v>
      </c>
      <c r="Q30" s="120" t="s">
        <v>50</v>
      </c>
      <c r="R30" s="120"/>
      <c r="S30" s="115"/>
      <c r="T30" s="121"/>
      <c r="U30" s="199"/>
      <c r="V30" s="200"/>
      <c r="W30" s="200"/>
      <c r="X30" s="117"/>
      <c r="Y30" s="117"/>
      <c r="Z30" s="115"/>
      <c r="AA30" s="115"/>
      <c r="AB30" s="115"/>
      <c r="AC30" s="115"/>
      <c r="AD30" s="115"/>
      <c r="AE30" s="115"/>
      <c r="AF30" s="115"/>
      <c r="AG30" s="115"/>
      <c r="AH30" s="115"/>
      <c r="AI30" s="114" t="s">
        <v>278</v>
      </c>
      <c r="AK30" s="122"/>
    </row>
    <row r="31" spans="1:37" x14ac:dyDescent="0.25">
      <c r="A31" s="1011"/>
      <c r="B31">
        <v>29</v>
      </c>
      <c r="C31" s="1" t="s">
        <v>119</v>
      </c>
      <c r="D31" s="13"/>
      <c r="E31" s="1">
        <v>26</v>
      </c>
      <c r="F31" s="1">
        <f t="shared" si="1"/>
        <v>15.6</v>
      </c>
      <c r="G31" s="1"/>
      <c r="H31" s="1"/>
      <c r="I31" s="1"/>
      <c r="J31" s="226">
        <v>6472</v>
      </c>
      <c r="K31" s="193">
        <v>7</v>
      </c>
      <c r="L31" s="41"/>
      <c r="M31" s="225"/>
      <c r="N31" s="12"/>
      <c r="O31" s="12"/>
      <c r="P31" s="13"/>
      <c r="Q31" s="29"/>
      <c r="R31" s="29"/>
      <c r="S31" s="1"/>
      <c r="T31" s="39"/>
      <c r="U31" s="194"/>
      <c r="V31" s="190"/>
      <c r="W31" s="190"/>
      <c r="X31" s="193"/>
      <c r="Y31" s="193"/>
      <c r="Z31" s="1"/>
      <c r="AA31" s="1"/>
      <c r="AB31" s="1"/>
      <c r="AC31" s="1"/>
      <c r="AD31" s="1"/>
      <c r="AE31" s="1"/>
      <c r="AF31" s="1"/>
      <c r="AG31" s="1"/>
      <c r="AH31" s="1"/>
      <c r="AI31" s="42"/>
      <c r="AJ31" s="42"/>
      <c r="AK31" s="43"/>
    </row>
    <row r="32" spans="1:37" ht="18.75" x14ac:dyDescent="0.25">
      <c r="A32" s="1011"/>
      <c r="B32">
        <v>30</v>
      </c>
      <c r="C32" s="2" t="s">
        <v>30</v>
      </c>
      <c r="D32" s="185" t="s">
        <v>245</v>
      </c>
      <c r="E32" s="5">
        <v>37</v>
      </c>
      <c r="F32" s="4">
        <f t="shared" si="1"/>
        <v>22.2</v>
      </c>
      <c r="G32" s="4">
        <v>22.2</v>
      </c>
      <c r="H32" s="4">
        <v>15</v>
      </c>
      <c r="I32" s="4">
        <v>5</v>
      </c>
      <c r="J32" s="80">
        <v>12103</v>
      </c>
      <c r="K32" s="73"/>
      <c r="L32" s="14">
        <f>G32*0.33</f>
        <v>7.3260000000000005</v>
      </c>
      <c r="M32" s="227">
        <v>0.33</v>
      </c>
      <c r="N32" s="95" t="s">
        <v>50</v>
      </c>
      <c r="O32" s="94" t="s">
        <v>50</v>
      </c>
      <c r="P32" s="94" t="s">
        <v>50</v>
      </c>
      <c r="Q32" s="71" t="s">
        <v>50</v>
      </c>
      <c r="R32" s="13"/>
      <c r="S32" s="1" t="s">
        <v>66</v>
      </c>
      <c r="T32" s="1" t="s">
        <v>69</v>
      </c>
      <c r="U32" s="189"/>
      <c r="V32" s="190"/>
      <c r="W32" s="190" t="s">
        <v>245</v>
      </c>
      <c r="X32" s="193"/>
      <c r="Y32" s="193" t="s">
        <v>245</v>
      </c>
      <c r="Z32" s="1"/>
      <c r="AA32" s="1"/>
      <c r="AB32" s="1"/>
      <c r="AC32" s="1"/>
      <c r="AD32" s="1"/>
      <c r="AE32" s="1"/>
      <c r="AF32" s="1"/>
      <c r="AG32" s="1"/>
      <c r="AH32" s="1"/>
      <c r="AI32" s="42" t="s">
        <v>339</v>
      </c>
      <c r="AJ32" s="3"/>
      <c r="AK32" s="44"/>
    </row>
    <row r="33" spans="1:37" x14ac:dyDescent="0.25">
      <c r="A33" s="1011"/>
      <c r="B33">
        <v>31</v>
      </c>
      <c r="C33" s="1" t="s">
        <v>120</v>
      </c>
      <c r="D33" s="13"/>
      <c r="E33" s="5">
        <v>16</v>
      </c>
      <c r="F33" s="4">
        <f t="shared" si="1"/>
        <v>9.6</v>
      </c>
      <c r="G33" s="4"/>
      <c r="H33" s="4"/>
      <c r="I33" s="4"/>
      <c r="J33" s="80">
        <v>5037</v>
      </c>
      <c r="K33" s="73">
        <v>1</v>
      </c>
      <c r="L33" s="14"/>
      <c r="M33" s="227"/>
      <c r="N33" s="12"/>
      <c r="O33" s="12"/>
      <c r="P33" s="13"/>
      <c r="Q33" s="13"/>
      <c r="R33" s="13"/>
      <c r="S33" s="1"/>
      <c r="T33" s="1"/>
      <c r="U33" s="189"/>
      <c r="V33" s="190"/>
      <c r="W33" s="190"/>
      <c r="X33" s="193"/>
      <c r="Y33" s="193"/>
      <c r="Z33" s="1"/>
      <c r="AA33" s="1"/>
      <c r="AB33" s="1"/>
      <c r="AC33" s="1"/>
      <c r="AD33" s="1"/>
      <c r="AE33" s="1"/>
      <c r="AF33" s="1"/>
      <c r="AG33" s="1"/>
      <c r="AH33" s="1"/>
      <c r="AI33" s="3"/>
      <c r="AJ33" s="3"/>
      <c r="AK33" s="44"/>
    </row>
    <row r="34" spans="1:37" x14ac:dyDescent="0.25">
      <c r="A34" s="1011"/>
      <c r="B34">
        <v>32</v>
      </c>
      <c r="C34" s="1" t="s">
        <v>121</v>
      </c>
      <c r="D34" s="13"/>
      <c r="E34" s="5">
        <v>17</v>
      </c>
      <c r="F34" s="4">
        <f t="shared" si="1"/>
        <v>10.199999999999999</v>
      </c>
      <c r="G34" s="4"/>
      <c r="H34" s="4"/>
      <c r="I34" s="4"/>
      <c r="J34" s="80">
        <v>5524</v>
      </c>
      <c r="K34" s="73"/>
      <c r="L34" s="14"/>
      <c r="M34" s="227"/>
      <c r="N34" s="12"/>
      <c r="O34" s="12"/>
      <c r="P34" s="13"/>
      <c r="Q34" s="13"/>
      <c r="R34" s="13"/>
      <c r="S34" s="1"/>
      <c r="T34" s="1"/>
      <c r="U34" s="189"/>
      <c r="V34" s="190"/>
      <c r="W34" s="190"/>
      <c r="X34" s="193"/>
      <c r="Y34" s="193"/>
      <c r="Z34" s="1"/>
      <c r="AA34" s="1"/>
      <c r="AB34" s="1"/>
      <c r="AC34" s="1"/>
      <c r="AD34" s="1"/>
      <c r="AE34" s="1"/>
      <c r="AF34" s="1"/>
      <c r="AG34" s="1"/>
      <c r="AH34" s="1"/>
      <c r="AI34" s="3"/>
      <c r="AJ34" s="3"/>
      <c r="AK34" s="44"/>
    </row>
    <row r="35" spans="1:37" x14ac:dyDescent="0.25">
      <c r="A35" s="1011"/>
      <c r="B35">
        <v>33</v>
      </c>
      <c r="C35" s="1" t="s">
        <v>122</v>
      </c>
      <c r="D35" s="13"/>
      <c r="E35" s="5">
        <v>48</v>
      </c>
      <c r="F35" s="4">
        <f t="shared" si="1"/>
        <v>28.799999999999997</v>
      </c>
      <c r="G35" s="4"/>
      <c r="H35" s="4"/>
      <c r="I35" s="4"/>
      <c r="J35" s="80">
        <v>13822</v>
      </c>
      <c r="K35" s="73">
        <v>15</v>
      </c>
      <c r="L35" s="14"/>
      <c r="M35" s="227"/>
      <c r="N35" s="12"/>
      <c r="O35" s="12"/>
      <c r="P35" s="13"/>
      <c r="Q35" s="13"/>
      <c r="R35" s="13"/>
      <c r="S35" s="1"/>
      <c r="T35" s="1"/>
      <c r="U35" s="189"/>
      <c r="V35" s="190"/>
      <c r="W35" s="190"/>
      <c r="X35" s="193"/>
      <c r="Y35" s="193"/>
      <c r="Z35" s="1"/>
      <c r="AA35" s="1"/>
      <c r="AB35" s="1"/>
      <c r="AC35" s="1"/>
      <c r="AD35" s="1"/>
      <c r="AE35" s="1"/>
      <c r="AF35" s="1"/>
      <c r="AG35" s="1"/>
      <c r="AH35" s="1"/>
      <c r="AI35" s="3"/>
      <c r="AJ35" s="3"/>
      <c r="AK35" s="44"/>
    </row>
    <row r="36" spans="1:37" x14ac:dyDescent="0.25">
      <c r="A36" s="1011"/>
      <c r="B36">
        <v>34</v>
      </c>
      <c r="C36" s="1" t="s">
        <v>123</v>
      </c>
      <c r="D36" s="13"/>
      <c r="E36" s="5">
        <v>35</v>
      </c>
      <c r="F36" s="4">
        <f t="shared" si="1"/>
        <v>21</v>
      </c>
      <c r="G36" s="4"/>
      <c r="H36" s="4"/>
      <c r="I36" s="4"/>
      <c r="J36" s="80">
        <v>9132</v>
      </c>
      <c r="K36" s="73">
        <v>13</v>
      </c>
      <c r="L36" s="14"/>
      <c r="M36" s="227"/>
      <c r="N36" s="12"/>
      <c r="O36" s="12"/>
      <c r="P36" s="13"/>
      <c r="Q36" s="13"/>
      <c r="R36" s="13"/>
      <c r="S36" s="1"/>
      <c r="T36" s="1"/>
      <c r="U36" s="189"/>
      <c r="V36" s="190"/>
      <c r="W36" s="190"/>
      <c r="X36" s="193"/>
      <c r="Y36" s="193"/>
      <c r="Z36" s="1"/>
      <c r="AA36" s="1"/>
      <c r="AB36" s="1"/>
      <c r="AC36" s="1"/>
      <c r="AD36" s="1"/>
      <c r="AE36" s="1"/>
      <c r="AF36" s="1"/>
      <c r="AG36" s="1"/>
      <c r="AH36" s="1"/>
      <c r="AI36" s="3"/>
      <c r="AJ36" s="3"/>
      <c r="AK36" s="44"/>
    </row>
    <row r="37" spans="1:37" x14ac:dyDescent="0.25">
      <c r="A37" s="1011"/>
      <c r="B37">
        <v>35</v>
      </c>
      <c r="C37" s="1" t="s">
        <v>124</v>
      </c>
      <c r="D37" s="13"/>
      <c r="E37" s="5">
        <v>11</v>
      </c>
      <c r="F37" s="4">
        <f t="shared" si="1"/>
        <v>6.6</v>
      </c>
      <c r="G37" s="4"/>
      <c r="H37" s="4"/>
      <c r="I37" s="4"/>
      <c r="J37" s="80">
        <v>2616</v>
      </c>
      <c r="K37" s="73">
        <v>4</v>
      </c>
      <c r="L37" s="14"/>
      <c r="M37" s="227"/>
      <c r="N37" s="12"/>
      <c r="O37" s="12"/>
      <c r="P37" s="13"/>
      <c r="Q37" s="13"/>
      <c r="R37" s="13"/>
      <c r="S37" s="1"/>
      <c r="T37" s="1"/>
      <c r="U37" s="189"/>
      <c r="V37" s="190"/>
      <c r="W37" s="190"/>
      <c r="X37" s="193"/>
      <c r="Y37" s="193"/>
      <c r="Z37" s="1"/>
      <c r="AA37" s="1"/>
      <c r="AB37" s="1"/>
      <c r="AC37" s="1"/>
      <c r="AD37" s="1"/>
      <c r="AE37" s="1"/>
      <c r="AF37" s="1"/>
      <c r="AG37" s="1"/>
      <c r="AH37" s="1"/>
      <c r="AI37" s="3"/>
      <c r="AJ37" s="3"/>
      <c r="AK37" s="44"/>
    </row>
    <row r="38" spans="1:37" ht="18.75" x14ac:dyDescent="0.25">
      <c r="A38" s="1011"/>
      <c r="B38">
        <v>36</v>
      </c>
      <c r="C38" s="2" t="s">
        <v>13</v>
      </c>
      <c r="D38" s="185" t="s">
        <v>245</v>
      </c>
      <c r="E38" s="5">
        <v>30</v>
      </c>
      <c r="F38" s="4">
        <f>E38*0.6</f>
        <v>18</v>
      </c>
      <c r="G38" s="4">
        <v>18</v>
      </c>
      <c r="H38" s="5">
        <v>18</v>
      </c>
      <c r="I38" s="5">
        <v>0</v>
      </c>
      <c r="J38" s="81">
        <v>8625</v>
      </c>
      <c r="K38" s="74"/>
      <c r="L38" s="18">
        <f>G38*0.5</f>
        <v>9</v>
      </c>
      <c r="M38" s="127">
        <v>0.5</v>
      </c>
      <c r="N38" s="97" t="s">
        <v>50</v>
      </c>
      <c r="O38" s="71" t="s">
        <v>50</v>
      </c>
      <c r="P38" s="96" t="s">
        <v>50</v>
      </c>
      <c r="Q38" s="20" t="s">
        <v>50</v>
      </c>
      <c r="R38" s="20"/>
      <c r="S38" s="1" t="s">
        <v>66</v>
      </c>
      <c r="T38" s="1" t="s">
        <v>69</v>
      </c>
      <c r="U38" s="189"/>
      <c r="V38" s="191" t="s">
        <v>245</v>
      </c>
      <c r="W38" s="191" t="s">
        <v>245</v>
      </c>
      <c r="X38" s="193" t="s">
        <v>245</v>
      </c>
      <c r="Y38" s="192" t="s">
        <v>245</v>
      </c>
      <c r="Z38" s="1"/>
      <c r="AA38" s="1"/>
      <c r="AB38" s="1"/>
      <c r="AC38" s="1"/>
      <c r="AD38" s="1"/>
      <c r="AE38" s="1"/>
      <c r="AF38" s="1"/>
      <c r="AG38" s="1"/>
      <c r="AH38" s="1"/>
    </row>
    <row r="39" spans="1:37" ht="18.75" x14ac:dyDescent="0.25">
      <c r="A39" s="1011"/>
      <c r="B39">
        <v>37</v>
      </c>
      <c r="C39" s="2" t="s">
        <v>29</v>
      </c>
      <c r="D39" s="185" t="s">
        <v>245</v>
      </c>
      <c r="E39" s="5">
        <v>27</v>
      </c>
      <c r="F39" s="4">
        <f>E39*0.6</f>
        <v>16.2</v>
      </c>
      <c r="G39" s="4">
        <v>16.2</v>
      </c>
      <c r="H39" s="5">
        <v>10</v>
      </c>
      <c r="I39" s="5">
        <v>8</v>
      </c>
      <c r="J39" s="82">
        <v>9921</v>
      </c>
      <c r="K39" s="75">
        <v>2</v>
      </c>
      <c r="L39" s="26">
        <f>G39*0.5</f>
        <v>8.1</v>
      </c>
      <c r="M39" s="49">
        <v>0.5</v>
      </c>
      <c r="N39" s="97" t="s">
        <v>50</v>
      </c>
      <c r="O39" s="71" t="s">
        <v>50</v>
      </c>
      <c r="P39" s="20" t="s">
        <v>50</v>
      </c>
      <c r="Q39" s="13" t="s">
        <v>50</v>
      </c>
      <c r="R39" s="20"/>
      <c r="S39" s="1" t="s">
        <v>66</v>
      </c>
      <c r="T39" s="10" t="s">
        <v>69</v>
      </c>
      <c r="U39" s="189"/>
      <c r="V39" s="190" t="s">
        <v>245</v>
      </c>
      <c r="W39" s="190" t="s">
        <v>245</v>
      </c>
      <c r="X39" s="193" t="s">
        <v>245</v>
      </c>
      <c r="Y39" s="193" t="s">
        <v>245</v>
      </c>
      <c r="Z39" s="1"/>
      <c r="AA39" s="1"/>
      <c r="AB39" s="1"/>
      <c r="AC39" s="1"/>
      <c r="AD39" s="1"/>
      <c r="AE39" s="1"/>
      <c r="AF39" s="1"/>
      <c r="AG39" s="1"/>
      <c r="AH39" s="1"/>
    </row>
    <row r="40" spans="1:37" ht="18.75" x14ac:dyDescent="0.25">
      <c r="A40" s="1011"/>
      <c r="B40">
        <v>38</v>
      </c>
      <c r="C40" s="228" t="s">
        <v>130</v>
      </c>
      <c r="D40" s="229"/>
      <c r="E40" s="5">
        <v>27</v>
      </c>
      <c r="F40" s="4">
        <f t="shared" ref="F40:F45" si="2">E40*0.6</f>
        <v>16.2</v>
      </c>
      <c r="G40" s="4">
        <v>15</v>
      </c>
      <c r="H40" s="5"/>
      <c r="I40" s="5"/>
      <c r="J40" s="82">
        <v>7659</v>
      </c>
      <c r="K40" s="75">
        <v>1</v>
      </c>
      <c r="L40" s="26">
        <f t="shared" ref="L40" si="3">G40*0.5</f>
        <v>7.5</v>
      </c>
      <c r="M40" s="49">
        <v>0.5</v>
      </c>
      <c r="N40" s="97" t="s">
        <v>50</v>
      </c>
      <c r="O40" s="71" t="s">
        <v>50</v>
      </c>
      <c r="P40" s="94" t="s">
        <v>50</v>
      </c>
      <c r="Q40" s="13" t="s">
        <v>50</v>
      </c>
      <c r="R40" s="20"/>
      <c r="S40" s="1"/>
      <c r="T40" s="10"/>
      <c r="U40" s="189"/>
      <c r="V40" s="190"/>
      <c r="W40" s="190"/>
      <c r="X40" s="193"/>
      <c r="Y40" s="193"/>
      <c r="Z40" s="1"/>
      <c r="AA40" s="1"/>
      <c r="AB40" s="1"/>
      <c r="AC40" s="1"/>
      <c r="AD40" s="1"/>
      <c r="AE40" s="1"/>
      <c r="AF40" s="1"/>
      <c r="AG40" s="1"/>
      <c r="AH40" s="1"/>
      <c r="AI40" t="s">
        <v>340</v>
      </c>
    </row>
    <row r="41" spans="1:37" x14ac:dyDescent="0.25">
      <c r="A41" s="1011"/>
      <c r="B41">
        <v>39</v>
      </c>
      <c r="C41" s="228" t="s">
        <v>131</v>
      </c>
      <c r="D41" s="229"/>
      <c r="E41" s="5">
        <v>23</v>
      </c>
      <c r="F41" s="4">
        <f t="shared" si="2"/>
        <v>13.799999999999999</v>
      </c>
      <c r="G41" s="4">
        <v>12</v>
      </c>
      <c r="H41" s="5"/>
      <c r="I41" s="5"/>
      <c r="J41" s="82">
        <v>7190</v>
      </c>
      <c r="K41" s="75">
        <v>2</v>
      </c>
      <c r="L41" s="26">
        <f>G41*0.5</f>
        <v>6</v>
      </c>
      <c r="M41" s="49">
        <v>0.5</v>
      </c>
      <c r="N41" s="19" t="s">
        <v>50</v>
      </c>
      <c r="O41" s="19" t="s">
        <v>50</v>
      </c>
      <c r="P41" s="94" t="s">
        <v>50</v>
      </c>
      <c r="Q41" s="13" t="s">
        <v>50</v>
      </c>
      <c r="R41" s="20"/>
      <c r="S41" s="1"/>
      <c r="T41" s="10"/>
      <c r="U41" s="189"/>
      <c r="V41" s="190"/>
      <c r="W41" s="190"/>
      <c r="X41" s="193"/>
      <c r="Y41" s="193"/>
      <c r="Z41" s="1"/>
      <c r="AA41" s="1"/>
      <c r="AB41" s="1"/>
      <c r="AC41" s="1"/>
      <c r="AD41" s="1"/>
      <c r="AE41" s="1"/>
      <c r="AF41" s="1"/>
      <c r="AG41" s="1"/>
      <c r="AH41" s="1"/>
      <c r="AI41" t="s">
        <v>341</v>
      </c>
    </row>
    <row r="42" spans="1:37" x14ac:dyDescent="0.25">
      <c r="A42" s="1011"/>
      <c r="B42">
        <v>40</v>
      </c>
      <c r="C42" s="1" t="s">
        <v>132</v>
      </c>
      <c r="D42" s="13"/>
      <c r="E42" s="5">
        <v>28</v>
      </c>
      <c r="F42" s="4">
        <f t="shared" si="2"/>
        <v>16.8</v>
      </c>
      <c r="G42" s="4"/>
      <c r="H42" s="5"/>
      <c r="I42" s="5"/>
      <c r="J42" s="82">
        <v>7256</v>
      </c>
      <c r="K42" s="75">
        <v>6</v>
      </c>
      <c r="L42" s="230"/>
      <c r="M42" s="231"/>
      <c r="N42" s="19"/>
      <c r="O42" s="19"/>
      <c r="P42" s="20"/>
      <c r="Q42" s="20"/>
      <c r="R42" s="20"/>
      <c r="S42" s="1"/>
      <c r="T42" s="10"/>
      <c r="U42" s="189"/>
      <c r="V42" s="190"/>
      <c r="W42" s="190"/>
      <c r="X42" s="193"/>
      <c r="Y42" s="193"/>
      <c r="Z42" s="1"/>
      <c r="AA42" s="1"/>
      <c r="AB42" s="1"/>
      <c r="AC42" s="1"/>
      <c r="AD42" s="1"/>
      <c r="AE42" s="1"/>
      <c r="AF42" s="1"/>
      <c r="AG42" s="1"/>
      <c r="AH42" s="1"/>
    </row>
    <row r="43" spans="1:37" x14ac:dyDescent="0.25">
      <c r="A43" s="1011"/>
      <c r="B43">
        <v>41</v>
      </c>
      <c r="C43" s="1" t="s">
        <v>135</v>
      </c>
      <c r="D43" s="13"/>
      <c r="E43" s="5">
        <v>27</v>
      </c>
      <c r="F43" s="4">
        <f t="shared" si="2"/>
        <v>16.2</v>
      </c>
      <c r="G43" s="4"/>
      <c r="H43" s="5"/>
      <c r="I43" s="5"/>
      <c r="J43" s="82">
        <v>6866</v>
      </c>
      <c r="K43" s="75">
        <v>4</v>
      </c>
      <c r="L43" s="230"/>
      <c r="M43" s="231"/>
      <c r="N43" s="19"/>
      <c r="O43" s="19"/>
      <c r="P43" s="20"/>
      <c r="Q43" s="20"/>
      <c r="R43" s="20"/>
      <c r="S43" s="1"/>
      <c r="T43" s="10"/>
      <c r="U43" s="189"/>
      <c r="V43" s="190"/>
      <c r="W43" s="190"/>
      <c r="X43" s="193"/>
      <c r="Y43" s="193"/>
      <c r="Z43" s="1"/>
      <c r="AA43" s="1"/>
      <c r="AB43" s="1"/>
      <c r="AC43" s="1"/>
      <c r="AD43" s="1"/>
      <c r="AE43" s="1"/>
      <c r="AF43" s="1"/>
      <c r="AG43" s="1"/>
      <c r="AH43" s="1"/>
    </row>
    <row r="44" spans="1:37" x14ac:dyDescent="0.25">
      <c r="A44" s="1011"/>
      <c r="B44">
        <v>42</v>
      </c>
      <c r="C44" s="1" t="s">
        <v>128</v>
      </c>
      <c r="D44" s="13"/>
      <c r="E44" s="5">
        <v>19</v>
      </c>
      <c r="F44" s="4">
        <f t="shared" si="2"/>
        <v>11.4</v>
      </c>
      <c r="G44" s="4"/>
      <c r="H44" s="5"/>
      <c r="I44" s="5"/>
      <c r="J44" s="81">
        <v>6626</v>
      </c>
      <c r="K44" s="74">
        <v>17</v>
      </c>
      <c r="L44" s="232"/>
      <c r="M44" s="233"/>
      <c r="N44" s="19"/>
      <c r="O44" s="19"/>
      <c r="P44" s="20"/>
      <c r="Q44" s="20"/>
      <c r="R44" s="20"/>
      <c r="S44" s="1"/>
      <c r="T44" s="10"/>
      <c r="U44" s="189"/>
      <c r="V44" s="190"/>
      <c r="W44" s="190"/>
      <c r="X44" s="193"/>
      <c r="Y44" s="193"/>
      <c r="Z44" s="1"/>
      <c r="AA44" s="1"/>
      <c r="AB44" s="1"/>
      <c r="AC44" s="1"/>
      <c r="AD44" s="1"/>
      <c r="AE44" s="1"/>
      <c r="AF44" s="1"/>
      <c r="AG44" s="1"/>
      <c r="AH44" s="1"/>
    </row>
    <row r="45" spans="1:37" x14ac:dyDescent="0.25">
      <c r="A45" s="1011"/>
      <c r="B45">
        <v>43</v>
      </c>
      <c r="C45" s="1" t="s">
        <v>129</v>
      </c>
      <c r="D45" s="13"/>
      <c r="E45" s="5">
        <v>38</v>
      </c>
      <c r="F45" s="4">
        <f t="shared" si="2"/>
        <v>22.8</v>
      </c>
      <c r="G45" s="4"/>
      <c r="H45" s="5"/>
      <c r="I45" s="5"/>
      <c r="J45" s="81">
        <v>11726</v>
      </c>
      <c r="K45" s="74">
        <v>19</v>
      </c>
      <c r="L45" s="232"/>
      <c r="M45" s="233"/>
      <c r="N45" s="19"/>
      <c r="O45" s="19"/>
      <c r="P45" s="20"/>
      <c r="Q45" s="20"/>
      <c r="R45" s="20"/>
      <c r="S45" s="1"/>
      <c r="T45" s="10"/>
      <c r="U45" s="189"/>
      <c r="V45" s="190"/>
      <c r="W45" s="190"/>
      <c r="X45" s="193"/>
      <c r="Y45" s="193"/>
      <c r="Z45" s="1"/>
      <c r="AA45" s="1"/>
      <c r="AB45" s="1"/>
      <c r="AC45" s="1"/>
      <c r="AD45" s="1"/>
      <c r="AE45" s="1"/>
      <c r="AF45" s="1"/>
      <c r="AG45" s="1"/>
      <c r="AH45" s="1"/>
      <c r="AI45" s="43">
        <f>SUM(L3:L45)</f>
        <v>109.92599999999999</v>
      </c>
    </row>
    <row r="46" spans="1:37" ht="18.75" x14ac:dyDescent="0.25">
      <c r="A46" s="1011" t="s">
        <v>370</v>
      </c>
      <c r="B46">
        <v>44</v>
      </c>
      <c r="C46" s="2" t="s">
        <v>3</v>
      </c>
      <c r="D46" s="185" t="s">
        <v>245</v>
      </c>
      <c r="E46" s="1">
        <v>11</v>
      </c>
      <c r="F46" s="1">
        <f t="shared" ref="F46:F74" si="4">E46*0.6</f>
        <v>6.6</v>
      </c>
      <c r="G46" s="1">
        <v>6.6</v>
      </c>
      <c r="H46" s="1">
        <v>6.6</v>
      </c>
      <c r="I46" s="4">
        <v>0</v>
      </c>
      <c r="J46" s="80">
        <v>2413</v>
      </c>
      <c r="K46" s="73"/>
      <c r="L46" s="27">
        <f t="shared" ref="L46:L53" si="5">G46*0.5</f>
        <v>3.3</v>
      </c>
      <c r="M46" s="50">
        <v>0.5</v>
      </c>
      <c r="N46" s="93" t="s">
        <v>50</v>
      </c>
      <c r="O46" s="19"/>
      <c r="P46" s="13" t="s">
        <v>50</v>
      </c>
      <c r="Q46" s="93" t="s">
        <v>50</v>
      </c>
      <c r="R46" s="13"/>
      <c r="S46" s="1" t="s">
        <v>66</v>
      </c>
      <c r="T46" s="1" t="s">
        <v>68</v>
      </c>
      <c r="U46" s="189"/>
      <c r="V46" s="190"/>
      <c r="W46" s="192" t="s">
        <v>245</v>
      </c>
      <c r="X46" s="192" t="s">
        <v>245</v>
      </c>
      <c r="Y46" s="193"/>
      <c r="Z46" s="1"/>
      <c r="AA46" s="1"/>
      <c r="AB46" s="1"/>
      <c r="AC46" s="1"/>
      <c r="AD46" s="2" t="s">
        <v>245</v>
      </c>
      <c r="AE46" s="1"/>
      <c r="AF46" s="1"/>
      <c r="AG46" s="1"/>
      <c r="AH46" s="1"/>
    </row>
    <row r="47" spans="1:37" x14ac:dyDescent="0.25">
      <c r="A47" s="1011"/>
      <c r="B47">
        <v>45</v>
      </c>
      <c r="C47" s="2" t="s">
        <v>4</v>
      </c>
      <c r="D47" s="185" t="s">
        <v>245</v>
      </c>
      <c r="E47" s="1">
        <v>19</v>
      </c>
      <c r="F47" s="1">
        <f t="shared" si="4"/>
        <v>11.4</v>
      </c>
      <c r="G47" s="1">
        <v>11.4</v>
      </c>
      <c r="H47" s="1">
        <v>11</v>
      </c>
      <c r="I47" s="4">
        <v>0</v>
      </c>
      <c r="J47" s="80">
        <v>4750</v>
      </c>
      <c r="K47" s="73"/>
      <c r="L47" s="27">
        <f t="shared" si="5"/>
        <v>5.7</v>
      </c>
      <c r="M47" s="50">
        <v>0.5</v>
      </c>
      <c r="N47" s="12" t="s">
        <v>50</v>
      </c>
      <c r="O47" s="19"/>
      <c r="P47" s="13" t="s">
        <v>50</v>
      </c>
      <c r="Q47" s="13" t="s">
        <v>50</v>
      </c>
      <c r="R47" s="13"/>
      <c r="S47" s="1" t="s">
        <v>67</v>
      </c>
      <c r="T47" s="1" t="s">
        <v>69</v>
      </c>
      <c r="U47" s="189"/>
      <c r="V47" s="191" t="s">
        <v>245</v>
      </c>
      <c r="W47" s="191" t="s">
        <v>245</v>
      </c>
      <c r="X47" s="192" t="s">
        <v>245</v>
      </c>
      <c r="Y47" s="193"/>
      <c r="Z47" s="1"/>
      <c r="AA47" s="1"/>
      <c r="AB47" s="1"/>
      <c r="AC47" s="1"/>
      <c r="AD47" s="2" t="s">
        <v>245</v>
      </c>
      <c r="AE47" s="1"/>
      <c r="AF47" s="1"/>
      <c r="AG47" s="1"/>
      <c r="AH47" s="1"/>
    </row>
    <row r="48" spans="1:37" x14ac:dyDescent="0.25">
      <c r="A48" s="1011"/>
      <c r="B48">
        <v>46</v>
      </c>
      <c r="C48" s="2" t="s">
        <v>5</v>
      </c>
      <c r="D48" s="185" t="s">
        <v>245</v>
      </c>
      <c r="E48" s="1">
        <v>35</v>
      </c>
      <c r="F48" s="1">
        <f t="shared" si="4"/>
        <v>21</v>
      </c>
      <c r="G48" s="1">
        <v>21</v>
      </c>
      <c r="H48" s="1">
        <v>18</v>
      </c>
      <c r="I48" s="4">
        <v>8</v>
      </c>
      <c r="J48" s="80">
        <v>5563</v>
      </c>
      <c r="K48" s="73"/>
      <c r="L48" s="27">
        <f t="shared" si="5"/>
        <v>10.5</v>
      </c>
      <c r="M48" s="50">
        <v>0.5</v>
      </c>
      <c r="N48" s="12" t="s">
        <v>50</v>
      </c>
      <c r="O48" s="19"/>
      <c r="P48" s="13" t="s">
        <v>50</v>
      </c>
      <c r="Q48" s="13" t="s">
        <v>50</v>
      </c>
      <c r="R48" s="13"/>
      <c r="S48" s="1" t="s">
        <v>66</v>
      </c>
      <c r="T48" s="1" t="s">
        <v>69</v>
      </c>
      <c r="U48" s="189"/>
      <c r="V48" s="191" t="s">
        <v>245</v>
      </c>
      <c r="W48" s="191" t="s">
        <v>245</v>
      </c>
      <c r="X48" s="193"/>
      <c r="Y48" s="193"/>
      <c r="Z48" s="1"/>
      <c r="AA48" s="1"/>
      <c r="AB48" s="1"/>
      <c r="AC48" s="1"/>
      <c r="AD48" s="2" t="s">
        <v>245</v>
      </c>
      <c r="AE48" s="1"/>
      <c r="AF48" s="1"/>
      <c r="AG48" s="1"/>
      <c r="AH48" s="1"/>
    </row>
    <row r="49" spans="1:35" ht="18.75" x14ac:dyDescent="0.25">
      <c r="A49" s="1011"/>
      <c r="B49">
        <v>47</v>
      </c>
      <c r="C49" s="2" t="s">
        <v>6</v>
      </c>
      <c r="D49" s="185" t="s">
        <v>245</v>
      </c>
      <c r="E49" s="1">
        <v>31</v>
      </c>
      <c r="F49" s="1">
        <f t="shared" si="4"/>
        <v>18.599999999999998</v>
      </c>
      <c r="G49" s="1">
        <v>18.600000000000001</v>
      </c>
      <c r="H49" s="1">
        <v>18.600000000000001</v>
      </c>
      <c r="I49" s="4">
        <v>10</v>
      </c>
      <c r="J49" s="80">
        <v>7459</v>
      </c>
      <c r="K49" s="73">
        <v>0</v>
      </c>
      <c r="L49" s="27">
        <f t="shared" si="5"/>
        <v>9.3000000000000007</v>
      </c>
      <c r="M49" s="50">
        <v>0.5</v>
      </c>
      <c r="N49" s="93" t="s">
        <v>50</v>
      </c>
      <c r="O49" s="71" t="s">
        <v>50</v>
      </c>
      <c r="P49" s="13" t="s">
        <v>50</v>
      </c>
      <c r="Q49" s="13" t="s">
        <v>50</v>
      </c>
      <c r="R49" s="13"/>
      <c r="S49" s="1" t="s">
        <v>66</v>
      </c>
      <c r="T49" s="39" t="s">
        <v>69</v>
      </c>
      <c r="U49" s="189"/>
      <c r="V49" s="191" t="s">
        <v>245</v>
      </c>
      <c r="W49" s="191" t="s">
        <v>245</v>
      </c>
      <c r="X49" s="193"/>
      <c r="Y49" s="193"/>
      <c r="Z49" s="1"/>
      <c r="AA49" s="1"/>
      <c r="AB49" s="1"/>
      <c r="AC49" s="1"/>
      <c r="AD49" s="2" t="s">
        <v>245</v>
      </c>
      <c r="AE49" s="1"/>
      <c r="AF49" s="1"/>
      <c r="AG49" s="1"/>
      <c r="AH49" s="1"/>
    </row>
    <row r="50" spans="1:35" ht="18.75" x14ac:dyDescent="0.25">
      <c r="A50" s="1011"/>
      <c r="B50">
        <v>48</v>
      </c>
      <c r="C50" s="234" t="s">
        <v>141</v>
      </c>
      <c r="D50" s="235" t="s">
        <v>245</v>
      </c>
      <c r="E50" s="10">
        <v>82</v>
      </c>
      <c r="F50" s="10">
        <f t="shared" si="4"/>
        <v>49.199999999999996</v>
      </c>
      <c r="G50" s="10">
        <v>15.8</v>
      </c>
      <c r="H50" s="10">
        <v>13</v>
      </c>
      <c r="I50" s="5">
        <v>9</v>
      </c>
      <c r="J50" s="81">
        <v>29373</v>
      </c>
      <c r="K50" s="74">
        <v>16</v>
      </c>
      <c r="L50" s="27">
        <f t="shared" si="5"/>
        <v>7.9</v>
      </c>
      <c r="M50" s="50">
        <v>0.5</v>
      </c>
      <c r="N50" s="93" t="s">
        <v>50</v>
      </c>
      <c r="O50" s="19" t="s">
        <v>50</v>
      </c>
      <c r="P50" s="93" t="s">
        <v>50</v>
      </c>
      <c r="Q50" s="29" t="s">
        <v>50</v>
      </c>
      <c r="R50" s="13" t="s">
        <v>50</v>
      </c>
      <c r="S50" s="1" t="s">
        <v>67</v>
      </c>
      <c r="T50" s="39" t="s">
        <v>69</v>
      </c>
      <c r="U50" s="194"/>
      <c r="V50" s="190"/>
      <c r="W50" s="191" t="s">
        <v>245</v>
      </c>
      <c r="X50" s="193"/>
      <c r="Y50" s="193"/>
      <c r="Z50" s="1"/>
      <c r="AA50" s="1"/>
      <c r="AB50" s="1"/>
      <c r="AC50" s="1"/>
      <c r="AD50" s="1"/>
      <c r="AE50" s="1"/>
      <c r="AF50" s="1"/>
      <c r="AG50" s="1"/>
      <c r="AH50" s="1"/>
    </row>
    <row r="51" spans="1:35" ht="18.75" x14ac:dyDescent="0.25">
      <c r="A51" s="1011"/>
      <c r="B51">
        <v>49</v>
      </c>
      <c r="C51" s="234" t="s">
        <v>142</v>
      </c>
      <c r="D51" s="235" t="s">
        <v>245</v>
      </c>
      <c r="E51" s="10">
        <v>51</v>
      </c>
      <c r="F51" s="10">
        <f t="shared" si="4"/>
        <v>30.599999999999998</v>
      </c>
      <c r="G51" s="10">
        <v>13.8</v>
      </c>
      <c r="H51" s="10">
        <v>8</v>
      </c>
      <c r="I51" s="5">
        <v>8</v>
      </c>
      <c r="J51" s="81">
        <v>19842</v>
      </c>
      <c r="K51" s="74">
        <v>13</v>
      </c>
      <c r="L51" s="27">
        <f t="shared" si="5"/>
        <v>6.9</v>
      </c>
      <c r="M51" s="50">
        <v>0.5</v>
      </c>
      <c r="N51" s="93" t="s">
        <v>50</v>
      </c>
      <c r="O51" s="93" t="s">
        <v>50</v>
      </c>
      <c r="P51" s="93" t="s">
        <v>50</v>
      </c>
      <c r="Q51" s="29" t="s">
        <v>50</v>
      </c>
      <c r="R51" s="13" t="s">
        <v>50</v>
      </c>
      <c r="S51" s="1" t="s">
        <v>67</v>
      </c>
      <c r="T51" s="39" t="s">
        <v>69</v>
      </c>
      <c r="U51" s="194"/>
      <c r="V51" s="193"/>
      <c r="W51" s="191" t="s">
        <v>245</v>
      </c>
      <c r="X51" s="193"/>
      <c r="Y51" s="193"/>
      <c r="Z51" s="1"/>
      <c r="AA51" s="1"/>
      <c r="AB51" s="1"/>
      <c r="AC51" s="1"/>
      <c r="AD51" s="1"/>
      <c r="AE51" s="1"/>
      <c r="AF51" s="1"/>
      <c r="AG51" s="1"/>
      <c r="AH51" s="1"/>
      <c r="AI51" t="s">
        <v>342</v>
      </c>
    </row>
    <row r="52" spans="1:35" ht="18.75" x14ac:dyDescent="0.25">
      <c r="A52" s="1011"/>
      <c r="B52">
        <v>50</v>
      </c>
      <c r="C52" s="234" t="s">
        <v>17</v>
      </c>
      <c r="D52" s="235" t="s">
        <v>245</v>
      </c>
      <c r="E52" s="10">
        <v>35</v>
      </c>
      <c r="F52" s="10">
        <f t="shared" si="4"/>
        <v>21</v>
      </c>
      <c r="G52" s="10">
        <v>21</v>
      </c>
      <c r="H52" s="10">
        <v>3</v>
      </c>
      <c r="I52" s="5">
        <v>21</v>
      </c>
      <c r="J52" s="81">
        <v>15460</v>
      </c>
      <c r="K52" s="74">
        <v>1</v>
      </c>
      <c r="L52" s="25">
        <f t="shared" si="5"/>
        <v>10.5</v>
      </c>
      <c r="M52" s="51">
        <v>0.5</v>
      </c>
      <c r="N52" s="93" t="s">
        <v>50</v>
      </c>
      <c r="O52" s="19" t="s">
        <v>50</v>
      </c>
      <c r="P52" s="20"/>
      <c r="Q52" s="29" t="s">
        <v>50</v>
      </c>
      <c r="R52" s="29"/>
      <c r="S52" s="1" t="s">
        <v>66</v>
      </c>
      <c r="T52" s="39" t="s">
        <v>69</v>
      </c>
      <c r="U52" s="194"/>
      <c r="V52" s="190" t="s">
        <v>245</v>
      </c>
      <c r="W52" s="191" t="s">
        <v>245</v>
      </c>
      <c r="X52" s="193"/>
      <c r="Y52" s="193"/>
      <c r="Z52" s="1"/>
      <c r="AA52" s="1"/>
      <c r="AB52" s="1"/>
      <c r="AC52" s="1"/>
      <c r="AD52" s="1"/>
      <c r="AE52" s="2" t="s">
        <v>245</v>
      </c>
      <c r="AF52" s="1"/>
      <c r="AG52" s="1"/>
      <c r="AH52" s="1"/>
    </row>
    <row r="53" spans="1:35" ht="18.75" x14ac:dyDescent="0.25">
      <c r="A53" s="1011"/>
      <c r="B53">
        <v>51</v>
      </c>
      <c r="C53" s="234" t="s">
        <v>24</v>
      </c>
      <c r="D53" s="235" t="s">
        <v>245</v>
      </c>
      <c r="E53" s="10">
        <v>19</v>
      </c>
      <c r="F53" s="10">
        <f t="shared" si="4"/>
        <v>11.4</v>
      </c>
      <c r="G53" s="10">
        <v>11.4</v>
      </c>
      <c r="H53" s="10">
        <v>2</v>
      </c>
      <c r="I53" s="5">
        <v>11</v>
      </c>
      <c r="J53" s="81">
        <v>14550</v>
      </c>
      <c r="K53" s="74"/>
      <c r="L53" s="25">
        <f t="shared" si="5"/>
        <v>5.7</v>
      </c>
      <c r="M53" s="51">
        <v>0.5</v>
      </c>
      <c r="N53" s="93" t="s">
        <v>50</v>
      </c>
      <c r="O53" s="19"/>
      <c r="P53" s="20" t="s">
        <v>50</v>
      </c>
      <c r="Q53" s="29" t="s">
        <v>50</v>
      </c>
      <c r="R53" s="29"/>
      <c r="S53" s="1" t="s">
        <v>67</v>
      </c>
      <c r="T53" s="39" t="s">
        <v>69</v>
      </c>
      <c r="U53" s="194"/>
      <c r="V53" s="190" t="s">
        <v>245</v>
      </c>
      <c r="W53" s="191" t="s">
        <v>245</v>
      </c>
      <c r="X53" s="193"/>
      <c r="Y53" s="193"/>
      <c r="Z53" s="1"/>
      <c r="AA53" s="1"/>
      <c r="AB53" s="1"/>
      <c r="AC53" s="1"/>
      <c r="AD53" s="1"/>
      <c r="AE53" s="2" t="s">
        <v>245</v>
      </c>
      <c r="AF53" s="1"/>
      <c r="AG53" s="1"/>
      <c r="AH53" s="1"/>
    </row>
    <row r="54" spans="1:35" ht="18.75" x14ac:dyDescent="0.25">
      <c r="A54" s="1011"/>
      <c r="B54">
        <v>52</v>
      </c>
      <c r="C54" s="234" t="s">
        <v>28</v>
      </c>
      <c r="D54" s="235" t="s">
        <v>245</v>
      </c>
      <c r="E54" s="10">
        <v>14</v>
      </c>
      <c r="F54" s="10">
        <f t="shared" si="4"/>
        <v>8.4</v>
      </c>
      <c r="G54" s="10">
        <v>8.4</v>
      </c>
      <c r="H54" s="10">
        <v>7</v>
      </c>
      <c r="I54" s="5">
        <v>7</v>
      </c>
      <c r="J54" s="81">
        <v>2744</v>
      </c>
      <c r="K54" s="74">
        <v>1</v>
      </c>
      <c r="L54" s="28">
        <f>G54*0.75</f>
        <v>6.3000000000000007</v>
      </c>
      <c r="M54" s="52">
        <v>0.75</v>
      </c>
      <c r="N54" s="19" t="s">
        <v>50</v>
      </c>
      <c r="O54" s="93" t="s">
        <v>50</v>
      </c>
      <c r="P54" s="13" t="s">
        <v>50</v>
      </c>
      <c r="Q54" s="29" t="s">
        <v>50</v>
      </c>
      <c r="R54" s="29"/>
      <c r="S54" s="1" t="s">
        <v>67</v>
      </c>
      <c r="T54" s="39" t="s">
        <v>69</v>
      </c>
      <c r="U54" s="194"/>
      <c r="V54" s="193"/>
      <c r="W54" s="191" t="s">
        <v>245</v>
      </c>
      <c r="X54" s="193"/>
      <c r="Y54" s="193"/>
      <c r="Z54" s="1"/>
      <c r="AA54" s="1"/>
      <c r="AB54" s="1"/>
      <c r="AC54" s="1"/>
      <c r="AD54" s="1"/>
      <c r="AE54" s="1"/>
      <c r="AF54" s="1"/>
      <c r="AG54" s="1"/>
      <c r="AH54" s="1"/>
      <c r="AI54" t="s">
        <v>260</v>
      </c>
    </row>
    <row r="55" spans="1:35" x14ac:dyDescent="0.25">
      <c r="A55" s="1011"/>
      <c r="B55">
        <v>53</v>
      </c>
      <c r="C55" s="10" t="s">
        <v>145</v>
      </c>
      <c r="D55" s="20"/>
      <c r="E55" s="10">
        <v>6</v>
      </c>
      <c r="F55" s="10">
        <f t="shared" si="4"/>
        <v>3.5999999999999996</v>
      </c>
      <c r="G55" s="10"/>
      <c r="H55" s="10"/>
      <c r="I55" s="5"/>
      <c r="J55" s="81">
        <v>1608</v>
      </c>
      <c r="K55" s="74">
        <v>5</v>
      </c>
      <c r="L55" s="232"/>
      <c r="M55" s="54"/>
      <c r="N55" s="19"/>
      <c r="O55" s="19"/>
      <c r="P55" s="13"/>
      <c r="Q55" s="29"/>
      <c r="R55" s="29"/>
      <c r="S55" s="1"/>
      <c r="T55" s="39"/>
      <c r="U55" s="194"/>
      <c r="V55" s="193"/>
      <c r="W55" s="190"/>
      <c r="X55" s="193"/>
      <c r="Y55" s="193"/>
      <c r="Z55" s="1"/>
      <c r="AA55" s="1"/>
      <c r="AB55" s="1"/>
      <c r="AC55" s="1"/>
      <c r="AD55" s="1"/>
      <c r="AE55" s="1"/>
      <c r="AF55" s="1"/>
      <c r="AG55" s="1"/>
      <c r="AH55" s="1"/>
    </row>
    <row r="56" spans="1:35" x14ac:dyDescent="0.25">
      <c r="A56" s="1011"/>
      <c r="B56">
        <v>54</v>
      </c>
      <c r="C56" s="10" t="s">
        <v>146</v>
      </c>
      <c r="D56" s="20"/>
      <c r="E56" s="10">
        <v>7</v>
      </c>
      <c r="F56" s="10">
        <f t="shared" si="4"/>
        <v>4.2</v>
      </c>
      <c r="G56" s="10"/>
      <c r="H56" s="10"/>
      <c r="I56" s="5"/>
      <c r="J56" s="81">
        <v>6390</v>
      </c>
      <c r="K56" s="74">
        <v>12</v>
      </c>
      <c r="L56" s="232"/>
      <c r="M56" s="54"/>
      <c r="N56" s="19"/>
      <c r="O56" s="19"/>
      <c r="P56" s="13"/>
      <c r="Q56" s="29"/>
      <c r="R56" s="29"/>
      <c r="S56" s="1"/>
      <c r="T56" s="39"/>
      <c r="U56" s="194"/>
      <c r="V56" s="193"/>
      <c r="W56" s="190"/>
      <c r="X56" s="193"/>
      <c r="Y56" s="193"/>
      <c r="Z56" s="1"/>
      <c r="AA56" s="1"/>
      <c r="AB56" s="1"/>
      <c r="AC56" s="1"/>
      <c r="AD56" s="1"/>
      <c r="AE56" s="1"/>
      <c r="AF56" s="1"/>
      <c r="AG56" s="1"/>
      <c r="AH56" s="1"/>
    </row>
    <row r="57" spans="1:35" x14ac:dyDescent="0.25">
      <c r="A57" s="1011"/>
      <c r="B57">
        <v>55</v>
      </c>
      <c r="C57" s="10" t="s">
        <v>147</v>
      </c>
      <c r="D57" s="20"/>
      <c r="E57" s="10">
        <v>10</v>
      </c>
      <c r="F57" s="10">
        <f t="shared" si="4"/>
        <v>6</v>
      </c>
      <c r="G57" s="10"/>
      <c r="H57" s="10"/>
      <c r="I57" s="5"/>
      <c r="J57" s="81">
        <v>4135</v>
      </c>
      <c r="K57" s="74">
        <v>3</v>
      </c>
      <c r="L57" s="232"/>
      <c r="M57" s="54"/>
      <c r="N57" s="19"/>
      <c r="O57" s="19"/>
      <c r="P57" s="13"/>
      <c r="Q57" s="29"/>
      <c r="R57" s="29"/>
      <c r="S57" s="1"/>
      <c r="T57" s="39"/>
      <c r="U57" s="194"/>
      <c r="V57" s="193"/>
      <c r="W57" s="190"/>
      <c r="X57" s="193"/>
      <c r="Y57" s="193"/>
      <c r="Z57" s="1"/>
      <c r="AA57" s="1"/>
      <c r="AB57" s="1"/>
      <c r="AC57" s="1"/>
      <c r="AD57" s="1"/>
      <c r="AE57" s="1"/>
      <c r="AF57" s="1"/>
      <c r="AG57" s="1"/>
      <c r="AH57" s="1"/>
    </row>
    <row r="58" spans="1:35" x14ac:dyDescent="0.25">
      <c r="A58" s="1011"/>
      <c r="B58">
        <v>56</v>
      </c>
      <c r="C58" s="10" t="s">
        <v>148</v>
      </c>
      <c r="D58" s="20"/>
      <c r="E58" s="10">
        <v>1</v>
      </c>
      <c r="F58" s="10">
        <f t="shared" si="4"/>
        <v>0.6</v>
      </c>
      <c r="G58" s="10"/>
      <c r="H58" s="10"/>
      <c r="I58" s="5"/>
      <c r="J58" s="81">
        <v>3989</v>
      </c>
      <c r="K58" s="74">
        <v>1</v>
      </c>
      <c r="L58" s="232"/>
      <c r="M58" s="54"/>
      <c r="N58" s="19"/>
      <c r="O58" s="19"/>
      <c r="P58" s="13"/>
      <c r="Q58" s="29"/>
      <c r="R58" s="29"/>
      <c r="S58" s="1"/>
      <c r="T58" s="39"/>
      <c r="U58" s="194"/>
      <c r="V58" s="193"/>
      <c r="W58" s="190"/>
      <c r="X58" s="193"/>
      <c r="Y58" s="193"/>
      <c r="Z58" s="1"/>
      <c r="AA58" s="1"/>
      <c r="AB58" s="1"/>
      <c r="AC58" s="1"/>
      <c r="AD58" s="1"/>
      <c r="AE58" s="1"/>
      <c r="AF58" s="1"/>
      <c r="AG58" s="1"/>
      <c r="AH58" s="1"/>
    </row>
    <row r="59" spans="1:35" x14ac:dyDescent="0.25">
      <c r="A59" s="1011"/>
      <c r="B59">
        <v>57</v>
      </c>
      <c r="C59" s="10" t="s">
        <v>149</v>
      </c>
      <c r="D59" s="20"/>
      <c r="E59" s="10">
        <v>5</v>
      </c>
      <c r="F59" s="10">
        <f t="shared" si="4"/>
        <v>3</v>
      </c>
      <c r="G59" s="10"/>
      <c r="H59" s="10"/>
      <c r="I59" s="5"/>
      <c r="J59" s="81">
        <v>11477</v>
      </c>
      <c r="K59" s="74">
        <v>1</v>
      </c>
      <c r="L59" s="232"/>
      <c r="M59" s="54"/>
      <c r="N59" s="19"/>
      <c r="O59" s="19"/>
      <c r="P59" s="13"/>
      <c r="Q59" s="29"/>
      <c r="R59" s="29"/>
      <c r="S59" s="1"/>
      <c r="T59" s="39"/>
      <c r="U59" s="194"/>
      <c r="V59" s="193"/>
      <c r="W59" s="190"/>
      <c r="X59" s="193"/>
      <c r="Y59" s="193"/>
      <c r="Z59" s="1"/>
      <c r="AA59" s="1"/>
      <c r="AB59" s="1"/>
      <c r="AC59" s="1"/>
      <c r="AD59" s="1"/>
      <c r="AE59" s="1"/>
      <c r="AF59" s="1"/>
      <c r="AG59" s="1"/>
      <c r="AH59" s="1"/>
    </row>
    <row r="60" spans="1:35" x14ac:dyDescent="0.25">
      <c r="A60" s="1011"/>
      <c r="B60">
        <v>58</v>
      </c>
      <c r="C60" s="10" t="s">
        <v>150</v>
      </c>
      <c r="D60" s="20"/>
      <c r="E60" s="10">
        <v>11</v>
      </c>
      <c r="F60" s="10">
        <f t="shared" si="4"/>
        <v>6.6</v>
      </c>
      <c r="G60" s="10"/>
      <c r="H60" s="10"/>
      <c r="I60" s="5"/>
      <c r="J60" s="81">
        <v>15470</v>
      </c>
      <c r="K60" s="74">
        <v>12</v>
      </c>
      <c r="L60" s="232"/>
      <c r="M60" s="54"/>
      <c r="N60" s="19"/>
      <c r="O60" s="19"/>
      <c r="P60" s="13"/>
      <c r="Q60" s="29"/>
      <c r="R60" s="29"/>
      <c r="S60" s="1"/>
      <c r="T60" s="39"/>
      <c r="U60" s="194"/>
      <c r="V60" s="193"/>
      <c r="W60" s="190"/>
      <c r="X60" s="193"/>
      <c r="Y60" s="193"/>
      <c r="Z60" s="1"/>
      <c r="AA60" s="1"/>
      <c r="AB60" s="1"/>
      <c r="AC60" s="1"/>
      <c r="AD60" s="1"/>
      <c r="AE60" s="1"/>
      <c r="AF60" s="1"/>
      <c r="AG60" s="1"/>
      <c r="AH60" s="1"/>
    </row>
    <row r="61" spans="1:35" x14ac:dyDescent="0.25">
      <c r="A61" s="1011"/>
      <c r="B61">
        <v>59</v>
      </c>
      <c r="C61" s="10" t="s">
        <v>246</v>
      </c>
      <c r="D61" s="20"/>
      <c r="E61" s="10">
        <v>3</v>
      </c>
      <c r="F61" s="10">
        <f t="shared" si="4"/>
        <v>1.7999999999999998</v>
      </c>
      <c r="G61" s="10"/>
      <c r="H61" s="10"/>
      <c r="I61" s="5"/>
      <c r="J61" s="81">
        <v>6952</v>
      </c>
      <c r="K61" s="74"/>
      <c r="L61" s="232"/>
      <c r="M61" s="54"/>
      <c r="N61" s="19"/>
      <c r="O61" s="19"/>
      <c r="P61" s="13"/>
      <c r="Q61" s="29"/>
      <c r="R61" s="29"/>
      <c r="S61" s="1"/>
      <c r="T61" s="39"/>
      <c r="U61" s="194"/>
      <c r="V61" s="193"/>
      <c r="W61" s="190"/>
      <c r="X61" s="193"/>
      <c r="Y61" s="193"/>
      <c r="Z61" s="1"/>
      <c r="AA61" s="1"/>
      <c r="AB61" s="1"/>
      <c r="AC61" s="1"/>
      <c r="AD61" s="1"/>
      <c r="AE61" s="1"/>
      <c r="AF61" s="1"/>
      <c r="AG61" s="1"/>
      <c r="AH61" s="1"/>
    </row>
    <row r="62" spans="1:35" x14ac:dyDescent="0.25">
      <c r="A62" s="1011"/>
      <c r="B62">
        <v>60</v>
      </c>
      <c r="C62" s="10" t="s">
        <v>151</v>
      </c>
      <c r="D62" s="20"/>
      <c r="E62" s="10">
        <v>4</v>
      </c>
      <c r="F62" s="10">
        <f t="shared" si="4"/>
        <v>2.4</v>
      </c>
      <c r="G62" s="10"/>
      <c r="H62" s="10"/>
      <c r="I62" s="5"/>
      <c r="J62" s="81">
        <v>3081</v>
      </c>
      <c r="K62" s="74">
        <v>1</v>
      </c>
      <c r="L62" s="232"/>
      <c r="M62" s="54"/>
      <c r="N62" s="19"/>
      <c r="O62" s="19"/>
      <c r="P62" s="13"/>
      <c r="Q62" s="29"/>
      <c r="R62" s="29"/>
      <c r="S62" s="1"/>
      <c r="T62" s="39"/>
      <c r="U62" s="194"/>
      <c r="V62" s="193"/>
      <c r="W62" s="190"/>
      <c r="X62" s="193"/>
      <c r="Y62" s="193"/>
      <c r="Z62" s="1"/>
      <c r="AA62" s="1"/>
      <c r="AB62" s="1"/>
      <c r="AC62" s="1"/>
      <c r="AD62" s="1"/>
      <c r="AE62" s="1"/>
      <c r="AF62" s="1"/>
      <c r="AG62" s="1"/>
      <c r="AH62" s="1"/>
    </row>
    <row r="63" spans="1:35" x14ac:dyDescent="0.25">
      <c r="A63" s="1011"/>
      <c r="B63">
        <v>61</v>
      </c>
      <c r="C63" s="10" t="s">
        <v>249</v>
      </c>
      <c r="D63" s="20"/>
      <c r="E63" s="10">
        <v>4</v>
      </c>
      <c r="F63" s="10">
        <f t="shared" si="4"/>
        <v>2.4</v>
      </c>
      <c r="G63" s="10"/>
      <c r="H63" s="10"/>
      <c r="I63" s="5"/>
      <c r="J63" s="81">
        <v>2064</v>
      </c>
      <c r="K63" s="74"/>
      <c r="L63" s="232"/>
      <c r="M63" s="54"/>
      <c r="N63" s="19"/>
      <c r="O63" s="19"/>
      <c r="P63" s="13"/>
      <c r="Q63" s="29"/>
      <c r="R63" s="29"/>
      <c r="S63" s="1"/>
      <c r="T63" s="39"/>
      <c r="U63" s="194"/>
      <c r="V63" s="193"/>
      <c r="W63" s="190"/>
      <c r="X63" s="193"/>
      <c r="Y63" s="193"/>
      <c r="Z63" s="1"/>
      <c r="AA63" s="1"/>
      <c r="AB63" s="1"/>
      <c r="AC63" s="1"/>
      <c r="AD63" s="1"/>
      <c r="AE63" s="1"/>
      <c r="AF63" s="1"/>
      <c r="AG63" s="1"/>
      <c r="AH63" s="1"/>
    </row>
    <row r="64" spans="1:35" ht="18.75" x14ac:dyDescent="0.25">
      <c r="A64" s="1011"/>
      <c r="B64">
        <v>62</v>
      </c>
      <c r="C64" s="234" t="s">
        <v>52</v>
      </c>
      <c r="D64" s="235"/>
      <c r="E64" s="10">
        <v>19</v>
      </c>
      <c r="F64" s="10">
        <f t="shared" si="4"/>
        <v>11.4</v>
      </c>
      <c r="G64" s="10">
        <v>11.4</v>
      </c>
      <c r="H64" s="10">
        <v>4</v>
      </c>
      <c r="I64" s="10">
        <v>11</v>
      </c>
      <c r="J64" s="236">
        <v>12675</v>
      </c>
      <c r="K64" s="237">
        <v>6</v>
      </c>
      <c r="L64" s="25">
        <f>G64*0.5</f>
        <v>5.7</v>
      </c>
      <c r="M64" s="51">
        <v>0.5</v>
      </c>
      <c r="N64" s="19" t="s">
        <v>50</v>
      </c>
      <c r="O64" s="93" t="s">
        <v>50</v>
      </c>
      <c r="P64" s="13"/>
      <c r="Q64" s="29" t="s">
        <v>50</v>
      </c>
      <c r="R64" s="93" t="s">
        <v>50</v>
      </c>
      <c r="S64" s="1" t="s">
        <v>66</v>
      </c>
      <c r="T64" s="39" t="s">
        <v>70</v>
      </c>
      <c r="U64" s="194"/>
      <c r="V64" s="193"/>
      <c r="W64" s="190"/>
      <c r="X64" s="193"/>
      <c r="Y64" s="193"/>
      <c r="Z64" s="1"/>
      <c r="AA64" s="1"/>
      <c r="AB64" s="1"/>
      <c r="AC64" s="1"/>
      <c r="AD64" s="1"/>
      <c r="AE64" s="1"/>
      <c r="AF64" s="1"/>
      <c r="AG64" s="1"/>
      <c r="AH64" s="1"/>
    </row>
    <row r="65" spans="1:35" x14ac:dyDescent="0.25">
      <c r="A65" s="1011"/>
      <c r="B65">
        <v>63</v>
      </c>
      <c r="C65" s="234" t="s">
        <v>53</v>
      </c>
      <c r="D65" s="235"/>
      <c r="E65" s="10">
        <v>24</v>
      </c>
      <c r="F65" s="10">
        <f t="shared" si="4"/>
        <v>14.399999999999999</v>
      </c>
      <c r="G65" s="10">
        <v>14.4</v>
      </c>
      <c r="H65" s="10">
        <v>2</v>
      </c>
      <c r="I65" s="10">
        <v>14.4</v>
      </c>
      <c r="J65" s="236">
        <v>13400</v>
      </c>
      <c r="K65" s="237">
        <v>1</v>
      </c>
      <c r="L65" s="25">
        <f>G65*0.5</f>
        <v>7.2</v>
      </c>
      <c r="M65" s="51">
        <v>0.5</v>
      </c>
      <c r="N65" s="19" t="s">
        <v>50</v>
      </c>
      <c r="O65" s="71" t="s">
        <v>50</v>
      </c>
      <c r="P65" s="13"/>
      <c r="Q65" s="29" t="s">
        <v>50</v>
      </c>
      <c r="R65" s="29"/>
      <c r="S65" s="1" t="s">
        <v>66</v>
      </c>
      <c r="T65" s="39" t="s">
        <v>69</v>
      </c>
      <c r="U65" s="194"/>
      <c r="V65" s="192" t="s">
        <v>245</v>
      </c>
      <c r="W65" s="191" t="s">
        <v>245</v>
      </c>
      <c r="X65" s="192"/>
      <c r="Y65" s="193"/>
      <c r="Z65" s="1"/>
      <c r="AA65" s="1"/>
      <c r="AB65" s="1"/>
      <c r="AC65" s="1"/>
      <c r="AD65" s="1"/>
      <c r="AE65" s="1"/>
      <c r="AF65" s="1"/>
      <c r="AG65" s="1"/>
      <c r="AH65" s="1"/>
    </row>
    <row r="66" spans="1:35" ht="18.75" x14ac:dyDescent="0.25">
      <c r="A66" s="1011"/>
      <c r="B66">
        <v>64</v>
      </c>
      <c r="C66" s="234" t="s">
        <v>143</v>
      </c>
      <c r="D66" s="235"/>
      <c r="E66" s="10">
        <v>21</v>
      </c>
      <c r="F66" s="10">
        <f t="shared" si="4"/>
        <v>12.6</v>
      </c>
      <c r="G66" s="10">
        <v>6</v>
      </c>
      <c r="H66" s="10">
        <v>2</v>
      </c>
      <c r="I66" s="10">
        <v>5</v>
      </c>
      <c r="J66" s="236">
        <v>5933</v>
      </c>
      <c r="K66" s="237">
        <v>1</v>
      </c>
      <c r="L66" s="25">
        <f>G66*0.5</f>
        <v>3</v>
      </c>
      <c r="M66" s="51">
        <v>0.5</v>
      </c>
      <c r="N66" s="19" t="s">
        <v>50</v>
      </c>
      <c r="O66" s="93" t="s">
        <v>50</v>
      </c>
      <c r="P66" s="13"/>
      <c r="Q66" s="29" t="s">
        <v>50</v>
      </c>
      <c r="R66" s="93" t="s">
        <v>50</v>
      </c>
      <c r="S66" s="1" t="s">
        <v>67</v>
      </c>
      <c r="T66" s="39" t="s">
        <v>70</v>
      </c>
      <c r="U66" s="194"/>
      <c r="V66" s="192"/>
      <c r="W66" s="191" t="s">
        <v>245</v>
      </c>
      <c r="X66" s="192" t="s">
        <v>245</v>
      </c>
      <c r="Y66" s="193"/>
      <c r="Z66" s="1"/>
      <c r="AA66" s="1"/>
      <c r="AB66" s="1"/>
      <c r="AC66" s="1"/>
      <c r="AD66" s="1"/>
      <c r="AE66" s="1"/>
      <c r="AF66" s="1"/>
      <c r="AG66" s="1"/>
      <c r="AH66" s="1"/>
    </row>
    <row r="67" spans="1:35" x14ac:dyDescent="0.25">
      <c r="A67" s="1011"/>
      <c r="B67">
        <v>65</v>
      </c>
      <c r="C67" s="234" t="s">
        <v>7</v>
      </c>
      <c r="D67" s="235" t="s">
        <v>245</v>
      </c>
      <c r="E67" s="10">
        <v>34</v>
      </c>
      <c r="F67" s="10">
        <f t="shared" si="4"/>
        <v>20.399999999999999</v>
      </c>
      <c r="G67" s="10">
        <v>20.399999999999999</v>
      </c>
      <c r="H67" s="1">
        <v>20.399999999999999</v>
      </c>
      <c r="I67" s="1">
        <v>0</v>
      </c>
      <c r="J67" s="226">
        <v>8622</v>
      </c>
      <c r="K67" s="193">
        <v>0</v>
      </c>
      <c r="L67" s="25">
        <f>G67*0.5</f>
        <v>10.199999999999999</v>
      </c>
      <c r="M67" s="51">
        <v>0.5</v>
      </c>
      <c r="N67" s="12" t="s">
        <v>50</v>
      </c>
      <c r="O67" s="71" t="s">
        <v>50</v>
      </c>
      <c r="P67" s="13" t="s">
        <v>50</v>
      </c>
      <c r="Q67" s="13" t="s">
        <v>50</v>
      </c>
      <c r="R67" s="13"/>
      <c r="S67" s="1" t="s">
        <v>66</v>
      </c>
      <c r="T67" s="1" t="s">
        <v>68</v>
      </c>
      <c r="U67" s="189"/>
      <c r="V67" s="191" t="s">
        <v>245</v>
      </c>
      <c r="W67" s="192" t="s">
        <v>245</v>
      </c>
      <c r="X67" s="193" t="s">
        <v>245</v>
      </c>
      <c r="Y67" s="192" t="s">
        <v>245</v>
      </c>
      <c r="Z67" s="1" t="s">
        <v>245</v>
      </c>
      <c r="AA67" s="1"/>
      <c r="AB67" s="1"/>
      <c r="AC67" s="1"/>
      <c r="AD67" s="2" t="s">
        <v>245</v>
      </c>
      <c r="AE67" s="1"/>
      <c r="AF67" s="1"/>
      <c r="AG67" s="1"/>
      <c r="AH67" s="1"/>
    </row>
    <row r="68" spans="1:35" ht="18.75" x14ac:dyDescent="0.25">
      <c r="A68" s="1011"/>
      <c r="B68">
        <v>66</v>
      </c>
      <c r="C68" s="234" t="s">
        <v>8</v>
      </c>
      <c r="D68" s="235" t="s">
        <v>245</v>
      </c>
      <c r="E68" s="10">
        <v>49</v>
      </c>
      <c r="F68" s="10">
        <f t="shared" si="4"/>
        <v>29.4</v>
      </c>
      <c r="G68" s="10">
        <v>29.4</v>
      </c>
      <c r="H68" s="10">
        <v>22</v>
      </c>
      <c r="I68" s="10">
        <v>24</v>
      </c>
      <c r="J68" s="236">
        <v>13036</v>
      </c>
      <c r="K68" s="237">
        <v>2</v>
      </c>
      <c r="L68" s="25">
        <f>G68*0.5</f>
        <v>14.7</v>
      </c>
      <c r="M68" s="51">
        <v>0.5</v>
      </c>
      <c r="N68" s="93" t="s">
        <v>50</v>
      </c>
      <c r="O68" s="19" t="s">
        <v>50</v>
      </c>
      <c r="P68" s="20" t="s">
        <v>50</v>
      </c>
      <c r="Q68" s="29" t="s">
        <v>50</v>
      </c>
      <c r="R68" s="29"/>
      <c r="S68" s="1" t="s">
        <v>66</v>
      </c>
      <c r="T68" s="39" t="s">
        <v>68</v>
      </c>
      <c r="U68" s="194"/>
      <c r="V68" s="192" t="s">
        <v>245</v>
      </c>
      <c r="W68" s="191" t="s">
        <v>245</v>
      </c>
      <c r="X68" s="192" t="s">
        <v>245</v>
      </c>
      <c r="Y68" s="192" t="s">
        <v>245</v>
      </c>
      <c r="Z68" s="1" t="s">
        <v>245</v>
      </c>
      <c r="AA68" s="1"/>
      <c r="AB68" s="1"/>
      <c r="AC68" s="1"/>
      <c r="AD68" s="2" t="s">
        <v>245</v>
      </c>
      <c r="AE68" s="2" t="s">
        <v>245</v>
      </c>
      <c r="AF68" s="1"/>
      <c r="AG68" s="1"/>
      <c r="AH68" s="1"/>
    </row>
    <row r="69" spans="1:35" s="102" customFormat="1" ht="30" x14ac:dyDescent="0.25">
      <c r="A69" s="1011"/>
      <c r="B69">
        <v>67</v>
      </c>
      <c r="C69" s="238" t="s">
        <v>265</v>
      </c>
      <c r="D69" s="239"/>
      <c r="E69" s="240">
        <v>31</v>
      </c>
      <c r="F69" s="240">
        <f t="shared" si="4"/>
        <v>18.599999999999998</v>
      </c>
      <c r="G69" s="123">
        <v>9</v>
      </c>
      <c r="H69" s="240"/>
      <c r="I69" s="240"/>
      <c r="J69" s="241">
        <v>17165</v>
      </c>
      <c r="K69" s="20">
        <v>19</v>
      </c>
      <c r="L69" s="104">
        <f t="shared" ref="L69:L70" si="6">G69*0.5</f>
        <v>4.5</v>
      </c>
      <c r="M69" s="105">
        <v>0.5</v>
      </c>
      <c r="N69" s="19" t="s">
        <v>50</v>
      </c>
      <c r="O69" s="101" t="s">
        <v>50</v>
      </c>
      <c r="P69" s="20" t="s">
        <v>50</v>
      </c>
      <c r="Q69" s="20" t="s">
        <v>50</v>
      </c>
      <c r="R69" s="93" t="s">
        <v>50</v>
      </c>
      <c r="S69" s="106"/>
      <c r="T69" s="107"/>
      <c r="U69" s="88"/>
      <c r="V69" s="13"/>
      <c r="W69" s="201"/>
      <c r="X69" s="13"/>
      <c r="Y69" s="13"/>
      <c r="Z69" s="106"/>
      <c r="AA69" s="106"/>
      <c r="AB69" s="106"/>
      <c r="AC69" s="106"/>
      <c r="AD69" s="106"/>
      <c r="AE69" s="106"/>
      <c r="AF69" s="106"/>
      <c r="AG69" s="106"/>
      <c r="AH69" s="106"/>
      <c r="AI69" s="102" t="s">
        <v>343</v>
      </c>
    </row>
    <row r="70" spans="1:35" s="102" customFormat="1" ht="30" x14ac:dyDescent="0.25">
      <c r="A70" s="1011"/>
      <c r="B70">
        <v>68</v>
      </c>
      <c r="C70" s="238" t="s">
        <v>283</v>
      </c>
      <c r="D70" s="239"/>
      <c r="E70" s="240">
        <v>20</v>
      </c>
      <c r="F70" s="240">
        <f t="shared" si="4"/>
        <v>12</v>
      </c>
      <c r="G70" s="240">
        <v>8</v>
      </c>
      <c r="H70" s="240"/>
      <c r="I70" s="240"/>
      <c r="J70" s="241">
        <v>22736</v>
      </c>
      <c r="K70" s="20">
        <v>29</v>
      </c>
      <c r="L70" s="104">
        <f t="shared" si="6"/>
        <v>4</v>
      </c>
      <c r="M70" s="105">
        <v>0.5</v>
      </c>
      <c r="N70" s="19" t="s">
        <v>50</v>
      </c>
      <c r="O70" s="93" t="s">
        <v>50</v>
      </c>
      <c r="P70" s="20" t="s">
        <v>50</v>
      </c>
      <c r="Q70" s="13" t="s">
        <v>50</v>
      </c>
      <c r="R70" s="13" t="s">
        <v>50</v>
      </c>
      <c r="S70" s="106"/>
      <c r="T70" s="107"/>
      <c r="U70" s="88"/>
      <c r="V70" s="13"/>
      <c r="W70" s="201"/>
      <c r="X70" s="13"/>
      <c r="Y70" s="13"/>
      <c r="Z70" s="106"/>
      <c r="AA70" s="106"/>
      <c r="AB70" s="106"/>
      <c r="AC70" s="106"/>
      <c r="AD70" s="106"/>
      <c r="AE70" s="106"/>
      <c r="AF70" s="106"/>
      <c r="AG70" s="106"/>
      <c r="AH70" s="106"/>
      <c r="AI70" s="102" t="s">
        <v>343</v>
      </c>
    </row>
    <row r="71" spans="1:35" ht="18.75" x14ac:dyDescent="0.25">
      <c r="A71" s="1011"/>
      <c r="B71">
        <v>69</v>
      </c>
      <c r="C71" s="234" t="s">
        <v>144</v>
      </c>
      <c r="D71" s="235"/>
      <c r="E71" s="10">
        <v>44</v>
      </c>
      <c r="F71" s="10">
        <f t="shared" si="4"/>
        <v>26.4</v>
      </c>
      <c r="G71" s="10">
        <v>10.3</v>
      </c>
      <c r="H71" s="10">
        <v>6</v>
      </c>
      <c r="I71" s="10">
        <v>6</v>
      </c>
      <c r="J71" s="236">
        <v>18723</v>
      </c>
      <c r="K71" s="237"/>
      <c r="L71" s="25">
        <f>G71*0.5</f>
        <v>5.15</v>
      </c>
      <c r="M71" s="51">
        <v>0.5</v>
      </c>
      <c r="N71" s="19" t="s">
        <v>50</v>
      </c>
      <c r="O71" s="19"/>
      <c r="P71" s="20" t="s">
        <v>50</v>
      </c>
      <c r="Q71" s="13" t="s">
        <v>50</v>
      </c>
      <c r="R71" s="93" t="s">
        <v>50</v>
      </c>
      <c r="S71" s="1" t="s">
        <v>66</v>
      </c>
      <c r="T71" s="39" t="s">
        <v>69</v>
      </c>
      <c r="U71" s="194"/>
      <c r="V71" s="193"/>
      <c r="W71" s="193"/>
      <c r="X71" s="193"/>
      <c r="Y71" s="193"/>
      <c r="Z71" s="1"/>
      <c r="AA71" s="1"/>
      <c r="AB71" s="1"/>
      <c r="AC71" s="1"/>
      <c r="AD71" s="1"/>
      <c r="AE71" s="1"/>
      <c r="AF71" s="1"/>
      <c r="AG71" s="1"/>
      <c r="AH71" s="1"/>
    </row>
    <row r="72" spans="1:35" x14ac:dyDescent="0.25">
      <c r="A72" s="1011"/>
      <c r="B72">
        <v>70</v>
      </c>
      <c r="C72" s="10" t="s">
        <v>138</v>
      </c>
      <c r="D72" s="20"/>
      <c r="E72" s="10">
        <v>7</v>
      </c>
      <c r="F72" s="10">
        <f t="shared" si="4"/>
        <v>4.2</v>
      </c>
      <c r="G72" s="10"/>
      <c r="H72" s="10"/>
      <c r="I72" s="10"/>
      <c r="J72" s="236">
        <v>3672</v>
      </c>
      <c r="K72" s="237">
        <v>2</v>
      </c>
      <c r="L72" s="232"/>
      <c r="M72" s="54"/>
      <c r="N72" s="19"/>
      <c r="O72" s="19"/>
      <c r="P72" s="20"/>
      <c r="Q72" s="13"/>
      <c r="R72" s="13"/>
      <c r="S72" s="1"/>
      <c r="T72" s="39"/>
      <c r="U72" s="194"/>
      <c r="V72" s="193"/>
      <c r="W72" s="193"/>
      <c r="X72" s="193"/>
      <c r="Y72" s="193"/>
      <c r="Z72" s="1"/>
      <c r="AA72" s="1"/>
      <c r="AB72" s="1"/>
      <c r="AC72" s="1"/>
      <c r="AD72" s="1"/>
      <c r="AE72" s="1"/>
      <c r="AF72" s="1"/>
      <c r="AG72" s="1"/>
      <c r="AH72" s="1"/>
    </row>
    <row r="73" spans="1:35" ht="18.75" x14ac:dyDescent="0.25">
      <c r="A73" s="1011"/>
      <c r="B73">
        <v>71</v>
      </c>
      <c r="C73" s="228" t="s">
        <v>139</v>
      </c>
      <c r="D73" s="229"/>
      <c r="E73" s="10">
        <v>24</v>
      </c>
      <c r="F73" s="10">
        <f t="shared" si="4"/>
        <v>14.399999999999999</v>
      </c>
      <c r="G73" s="100">
        <v>8</v>
      </c>
      <c r="H73" s="10"/>
      <c r="I73" s="10"/>
      <c r="J73" s="236">
        <v>8408</v>
      </c>
      <c r="K73" s="237">
        <v>7</v>
      </c>
      <c r="L73" s="25">
        <f>G73*0.5</f>
        <v>4</v>
      </c>
      <c r="M73" s="51">
        <v>0.5</v>
      </c>
      <c r="N73" s="19" t="s">
        <v>50</v>
      </c>
      <c r="O73" s="19" t="s">
        <v>50</v>
      </c>
      <c r="P73" s="20" t="s">
        <v>50</v>
      </c>
      <c r="Q73" s="13" t="s">
        <v>50</v>
      </c>
      <c r="R73" s="93" t="s">
        <v>50</v>
      </c>
      <c r="S73" s="1"/>
      <c r="T73" s="39"/>
      <c r="U73" s="194"/>
      <c r="V73" s="193"/>
      <c r="W73" s="193"/>
      <c r="X73" s="193"/>
      <c r="Y73" s="193"/>
      <c r="Z73" s="1"/>
      <c r="AA73" s="1"/>
      <c r="AB73" s="1"/>
      <c r="AC73" s="1"/>
      <c r="AD73" s="1"/>
      <c r="AE73" s="1"/>
      <c r="AF73" s="1"/>
      <c r="AG73" s="1"/>
      <c r="AH73" s="1"/>
      <c r="AI73" t="s">
        <v>344</v>
      </c>
    </row>
    <row r="74" spans="1:35" x14ac:dyDescent="0.25">
      <c r="A74" s="1011"/>
      <c r="B74">
        <v>72</v>
      </c>
      <c r="C74" s="10" t="s">
        <v>140</v>
      </c>
      <c r="D74" s="20"/>
      <c r="E74" s="10">
        <v>59</v>
      </c>
      <c r="F74" s="10">
        <f t="shared" si="4"/>
        <v>35.4</v>
      </c>
      <c r="G74" s="10"/>
      <c r="H74" s="10"/>
      <c r="I74" s="10"/>
      <c r="J74" s="236">
        <v>20261</v>
      </c>
      <c r="K74" s="237"/>
      <c r="L74" s="232"/>
      <c r="M74" s="54"/>
      <c r="N74" s="19"/>
      <c r="O74" s="19"/>
      <c r="P74" s="20"/>
      <c r="Q74" s="13"/>
      <c r="R74" s="13"/>
      <c r="S74" s="1"/>
      <c r="T74" s="39"/>
      <c r="U74" s="194"/>
      <c r="V74" s="193"/>
      <c r="W74" s="193"/>
      <c r="X74" s="193"/>
      <c r="Y74" s="193"/>
      <c r="Z74" s="1"/>
      <c r="AA74" s="1"/>
      <c r="AB74" s="1"/>
      <c r="AC74" s="1"/>
      <c r="AD74" s="1"/>
      <c r="AE74" s="1"/>
      <c r="AF74" s="1"/>
      <c r="AG74" s="1"/>
      <c r="AH74" s="1"/>
    </row>
    <row r="75" spans="1:35" ht="17.25" x14ac:dyDescent="0.25">
      <c r="A75" s="1011"/>
      <c r="B75">
        <v>73</v>
      </c>
      <c r="C75" s="234" t="s">
        <v>253</v>
      </c>
      <c r="D75" s="235"/>
      <c r="E75" s="10">
        <v>19</v>
      </c>
      <c r="F75" s="10">
        <f>E75*0.6</f>
        <v>11.4</v>
      </c>
      <c r="G75" s="10">
        <v>5</v>
      </c>
      <c r="H75" s="10">
        <v>5</v>
      </c>
      <c r="I75" s="10">
        <v>5</v>
      </c>
      <c r="J75" s="236">
        <v>8711</v>
      </c>
      <c r="K75" s="237">
        <v>2</v>
      </c>
      <c r="L75" s="232">
        <f>G75*0.33</f>
        <v>1.6500000000000001</v>
      </c>
      <c r="M75" s="53">
        <v>0.33</v>
      </c>
      <c r="N75" s="20" t="s">
        <v>50</v>
      </c>
      <c r="O75" s="20" t="s">
        <v>50</v>
      </c>
      <c r="P75" s="20"/>
      <c r="Q75" s="29" t="s">
        <v>50</v>
      </c>
      <c r="R75" s="29"/>
      <c r="S75" s="1" t="s">
        <v>66</v>
      </c>
      <c r="T75" s="39" t="s">
        <v>68</v>
      </c>
      <c r="U75" s="193" t="s">
        <v>257</v>
      </c>
      <c r="V75" s="193" t="s">
        <v>245</v>
      </c>
      <c r="W75" s="190" t="s">
        <v>245</v>
      </c>
      <c r="X75" s="193"/>
      <c r="Y75" s="193" t="s">
        <v>245</v>
      </c>
      <c r="Z75" s="1" t="s">
        <v>245</v>
      </c>
      <c r="AA75" s="1"/>
      <c r="AB75" s="1"/>
      <c r="AC75" s="1"/>
      <c r="AD75" s="1"/>
      <c r="AE75" s="1"/>
      <c r="AF75" s="1"/>
      <c r="AG75" s="1"/>
      <c r="AH75" s="1"/>
    </row>
    <row r="76" spans="1:35" ht="17.25" x14ac:dyDescent="0.25">
      <c r="A76" s="1011"/>
      <c r="B76">
        <v>74</v>
      </c>
      <c r="C76" s="234" t="s">
        <v>254</v>
      </c>
      <c r="D76" s="235"/>
      <c r="E76" s="10">
        <v>17</v>
      </c>
      <c r="F76" s="10">
        <f>E76*0.6</f>
        <v>10.199999999999999</v>
      </c>
      <c r="G76" s="10">
        <v>5</v>
      </c>
      <c r="H76" s="10">
        <v>3</v>
      </c>
      <c r="I76" s="10">
        <v>6</v>
      </c>
      <c r="J76" s="236">
        <v>17605</v>
      </c>
      <c r="K76" s="237">
        <v>1</v>
      </c>
      <c r="L76" s="232">
        <f>G76*0.33</f>
        <v>1.6500000000000001</v>
      </c>
      <c r="M76" s="54">
        <v>0.33</v>
      </c>
      <c r="N76" s="19" t="s">
        <v>50</v>
      </c>
      <c r="O76" s="19" t="s">
        <v>50</v>
      </c>
      <c r="P76" s="20"/>
      <c r="Q76" s="29" t="s">
        <v>50</v>
      </c>
      <c r="R76" s="29"/>
      <c r="S76" s="1" t="s">
        <v>66</v>
      </c>
      <c r="T76" s="39" t="s">
        <v>69</v>
      </c>
      <c r="U76" s="194" t="s">
        <v>257</v>
      </c>
      <c r="V76" s="193"/>
      <c r="W76" s="190" t="s">
        <v>245</v>
      </c>
      <c r="X76" s="193"/>
      <c r="Y76" s="193"/>
      <c r="Z76" s="1" t="s">
        <v>245</v>
      </c>
      <c r="AA76" s="1"/>
      <c r="AB76" s="1"/>
      <c r="AC76" s="1"/>
      <c r="AD76" s="1"/>
      <c r="AE76" s="1" t="s">
        <v>245</v>
      </c>
      <c r="AF76" s="1"/>
      <c r="AG76" s="1"/>
      <c r="AH76" s="1"/>
      <c r="AI76" s="43">
        <f>SUM(L46:L76)</f>
        <v>127.85000000000004</v>
      </c>
    </row>
    <row r="77" spans="1:35" ht="18.75" x14ac:dyDescent="0.25">
      <c r="A77" s="1011" t="s">
        <v>351</v>
      </c>
      <c r="B77">
        <v>75</v>
      </c>
      <c r="C77" s="234" t="s">
        <v>175</v>
      </c>
      <c r="D77" s="235"/>
      <c r="E77" s="10">
        <v>111</v>
      </c>
      <c r="F77" s="10">
        <f t="shared" ref="F77:F84" si="7">E77*0.6</f>
        <v>66.599999999999994</v>
      </c>
      <c r="G77" s="10">
        <v>20.399999999999999</v>
      </c>
      <c r="H77" s="10">
        <v>10</v>
      </c>
      <c r="I77" s="10">
        <v>10</v>
      </c>
      <c r="J77" s="242">
        <v>44593</v>
      </c>
      <c r="K77" s="243">
        <v>62</v>
      </c>
      <c r="L77" s="26">
        <f>G77*0.5</f>
        <v>10.199999999999999</v>
      </c>
      <c r="M77" s="55">
        <v>0.5</v>
      </c>
      <c r="N77" s="93" t="s">
        <v>50</v>
      </c>
      <c r="O77" s="93" t="s">
        <v>50</v>
      </c>
      <c r="P77" s="20" t="s">
        <v>50</v>
      </c>
      <c r="Q77" s="93" t="s">
        <v>50</v>
      </c>
      <c r="R77" s="20" t="s">
        <v>50</v>
      </c>
      <c r="S77" s="1" t="s">
        <v>66</v>
      </c>
      <c r="T77" s="1" t="s">
        <v>70</v>
      </c>
      <c r="U77" s="189"/>
      <c r="V77" s="193" t="s">
        <v>245</v>
      </c>
      <c r="W77" s="193" t="s">
        <v>245</v>
      </c>
      <c r="X77" s="193"/>
      <c r="Y77" s="193" t="s">
        <v>245</v>
      </c>
      <c r="Z77" s="1"/>
      <c r="AA77" s="1"/>
      <c r="AB77" s="1"/>
      <c r="AC77" s="1"/>
      <c r="AD77" s="1"/>
      <c r="AE77" s="1"/>
      <c r="AF77" s="1"/>
      <c r="AG77" s="1"/>
      <c r="AH77" s="1"/>
      <c r="AI77" t="s">
        <v>329</v>
      </c>
    </row>
    <row r="78" spans="1:35" x14ac:dyDescent="0.25">
      <c r="A78" s="1011"/>
      <c r="B78">
        <v>76</v>
      </c>
      <c r="C78" s="10" t="s">
        <v>174</v>
      </c>
      <c r="D78" s="20"/>
      <c r="E78" s="10">
        <v>36</v>
      </c>
      <c r="F78" s="10">
        <f t="shared" si="7"/>
        <v>21.599999999999998</v>
      </c>
      <c r="G78" s="10"/>
      <c r="H78" s="10"/>
      <c r="I78" s="10"/>
      <c r="J78" s="242">
        <v>14188</v>
      </c>
      <c r="K78" s="243">
        <v>25</v>
      </c>
      <c r="L78" s="230"/>
      <c r="M78" s="69"/>
      <c r="N78" s="19"/>
      <c r="O78" s="19"/>
      <c r="P78" s="20"/>
      <c r="Q78" s="20"/>
      <c r="R78" s="20"/>
      <c r="S78" s="1"/>
      <c r="T78" s="1"/>
      <c r="U78" s="189"/>
      <c r="V78" s="193"/>
      <c r="W78" s="193"/>
      <c r="X78" s="193"/>
      <c r="Y78" s="193"/>
      <c r="Z78" s="1"/>
      <c r="AA78" s="1"/>
      <c r="AB78" s="1"/>
      <c r="AC78" s="1"/>
      <c r="AD78" s="1"/>
      <c r="AE78" s="1"/>
      <c r="AF78" s="1"/>
      <c r="AG78" s="1"/>
      <c r="AH78" s="1"/>
    </row>
    <row r="79" spans="1:35" ht="18.75" x14ac:dyDescent="0.25">
      <c r="A79" s="1011"/>
      <c r="B79">
        <v>77</v>
      </c>
      <c r="C79" s="228" t="s">
        <v>177</v>
      </c>
      <c r="D79" s="229"/>
      <c r="E79" s="10">
        <v>34</v>
      </c>
      <c r="F79" s="10">
        <f t="shared" si="7"/>
        <v>20.399999999999999</v>
      </c>
      <c r="G79" s="10">
        <v>15</v>
      </c>
      <c r="H79" s="10"/>
      <c r="I79" s="10"/>
      <c r="J79" s="242">
        <v>17490</v>
      </c>
      <c r="K79" s="243">
        <v>4</v>
      </c>
      <c r="L79" s="26">
        <f>G79*0.5</f>
        <v>7.5</v>
      </c>
      <c r="M79" s="55">
        <v>0.5</v>
      </c>
      <c r="N79" s="19" t="s">
        <v>50</v>
      </c>
      <c r="O79" s="19" t="s">
        <v>50</v>
      </c>
      <c r="P79" s="20" t="s">
        <v>50</v>
      </c>
      <c r="Q79" s="93" t="s">
        <v>50</v>
      </c>
      <c r="R79" s="20" t="s">
        <v>50</v>
      </c>
      <c r="S79" s="1"/>
      <c r="T79" s="1"/>
      <c r="U79" s="189"/>
      <c r="V79" s="193"/>
      <c r="W79" s="193"/>
      <c r="X79" s="193"/>
      <c r="Y79" s="193"/>
      <c r="Z79" s="1"/>
      <c r="AA79" s="1"/>
      <c r="AB79" s="1"/>
      <c r="AC79" s="1"/>
      <c r="AD79" s="1"/>
      <c r="AE79" s="1"/>
      <c r="AF79" s="1"/>
      <c r="AG79" s="1"/>
      <c r="AH79" s="1"/>
      <c r="AI79" t="s">
        <v>330</v>
      </c>
    </row>
    <row r="80" spans="1:35" x14ac:dyDescent="0.25">
      <c r="A80" s="1011"/>
      <c r="B80">
        <v>78</v>
      </c>
      <c r="C80" s="10" t="s">
        <v>255</v>
      </c>
      <c r="D80" s="20"/>
      <c r="E80" s="10">
        <v>2</v>
      </c>
      <c r="F80" s="10">
        <f t="shared" si="7"/>
        <v>1.2</v>
      </c>
      <c r="G80" s="10"/>
      <c r="H80" s="10"/>
      <c r="I80" s="10"/>
      <c r="J80" s="242">
        <v>445</v>
      </c>
      <c r="K80" s="243">
        <v>1</v>
      </c>
      <c r="L80" s="230"/>
      <c r="M80" s="69"/>
      <c r="N80" s="19"/>
      <c r="O80" s="19"/>
      <c r="P80" s="20"/>
      <c r="Q80" s="20"/>
      <c r="R80" s="20"/>
      <c r="S80" s="1"/>
      <c r="T80" s="1"/>
      <c r="U80" s="189"/>
      <c r="V80" s="193"/>
      <c r="W80" s="193"/>
      <c r="X80" s="193"/>
      <c r="Y80" s="193"/>
      <c r="Z80" s="1"/>
      <c r="AA80" s="1"/>
      <c r="AB80" s="1"/>
      <c r="AC80" s="1"/>
      <c r="AD80" s="1"/>
      <c r="AE80" s="1"/>
      <c r="AF80" s="1"/>
      <c r="AG80" s="1"/>
      <c r="AH80" s="1"/>
    </row>
    <row r="81" spans="1:35" x14ac:dyDescent="0.25">
      <c r="A81" s="1011"/>
      <c r="B81">
        <v>79</v>
      </c>
      <c r="C81" s="10" t="s">
        <v>158</v>
      </c>
      <c r="D81" s="20"/>
      <c r="E81" s="10">
        <v>4</v>
      </c>
      <c r="F81" s="10">
        <f t="shared" si="7"/>
        <v>2.4</v>
      </c>
      <c r="G81" s="10"/>
      <c r="H81" s="10"/>
      <c r="I81" s="10"/>
      <c r="J81" s="242">
        <v>4498</v>
      </c>
      <c r="K81" s="243">
        <v>0</v>
      </c>
      <c r="L81" s="230"/>
      <c r="M81" s="69"/>
      <c r="N81" s="19"/>
      <c r="O81" s="19"/>
      <c r="P81" s="20"/>
      <c r="Q81" s="20"/>
      <c r="R81" s="20"/>
      <c r="S81" s="1"/>
      <c r="T81" s="1"/>
      <c r="U81" s="189"/>
      <c r="V81" s="193"/>
      <c r="W81" s="193"/>
      <c r="X81" s="193"/>
      <c r="Y81" s="193"/>
      <c r="Z81" s="1"/>
      <c r="AA81" s="1"/>
      <c r="AB81" s="1"/>
      <c r="AC81" s="1"/>
      <c r="AD81" s="1"/>
      <c r="AE81" s="1"/>
      <c r="AF81" s="1"/>
      <c r="AG81" s="1"/>
      <c r="AH81" s="1"/>
    </row>
    <row r="82" spans="1:35" x14ac:dyDescent="0.25">
      <c r="A82" s="1011"/>
      <c r="B82">
        <v>80</v>
      </c>
      <c r="C82" s="10" t="s">
        <v>181</v>
      </c>
      <c r="D82" s="20"/>
      <c r="E82" s="10">
        <v>0</v>
      </c>
      <c r="F82" s="10">
        <f t="shared" si="7"/>
        <v>0</v>
      </c>
      <c r="G82" s="10"/>
      <c r="H82" s="10"/>
      <c r="I82" s="10"/>
      <c r="J82" s="242">
        <v>2832</v>
      </c>
      <c r="K82" s="243">
        <v>3</v>
      </c>
      <c r="L82" s="230"/>
      <c r="M82" s="69"/>
      <c r="N82" s="19"/>
      <c r="O82" s="19"/>
      <c r="P82" s="20"/>
      <c r="Q82" s="20"/>
      <c r="R82" s="20"/>
      <c r="S82" s="1"/>
      <c r="T82" s="1"/>
      <c r="U82" s="189"/>
      <c r="V82" s="193"/>
      <c r="W82" s="193"/>
      <c r="X82" s="193"/>
      <c r="Y82" s="193"/>
      <c r="Z82" s="1"/>
      <c r="AA82" s="1"/>
      <c r="AB82" s="1"/>
      <c r="AC82" s="1"/>
      <c r="AD82" s="1"/>
      <c r="AE82" s="1"/>
      <c r="AF82" s="1"/>
      <c r="AG82" s="1"/>
      <c r="AH82" s="1"/>
    </row>
    <row r="83" spans="1:35" ht="18.75" x14ac:dyDescent="0.25">
      <c r="A83" s="1011"/>
      <c r="B83">
        <v>81</v>
      </c>
      <c r="C83" s="234" t="s">
        <v>179</v>
      </c>
      <c r="D83" s="235"/>
      <c r="E83" s="10">
        <v>33</v>
      </c>
      <c r="F83" s="10">
        <f t="shared" si="7"/>
        <v>19.8</v>
      </c>
      <c r="G83" s="10">
        <v>11.8</v>
      </c>
      <c r="H83" s="10">
        <v>4</v>
      </c>
      <c r="I83" s="10">
        <v>17</v>
      </c>
      <c r="J83" s="242">
        <v>25445</v>
      </c>
      <c r="K83" s="243">
        <v>5</v>
      </c>
      <c r="L83" s="26">
        <f>G83*0.5</f>
        <v>5.9</v>
      </c>
      <c r="M83" s="55">
        <v>0.5</v>
      </c>
      <c r="N83" s="93" t="s">
        <v>50</v>
      </c>
      <c r="O83" s="19" t="s">
        <v>50</v>
      </c>
      <c r="P83" s="20"/>
      <c r="Q83" s="29" t="s">
        <v>50</v>
      </c>
      <c r="R83" s="29"/>
      <c r="S83" s="1" t="s">
        <v>66</v>
      </c>
      <c r="T83" s="39" t="s">
        <v>70</v>
      </c>
      <c r="U83" s="194"/>
      <c r="V83" s="190" t="s">
        <v>245</v>
      </c>
      <c r="W83" s="190" t="s">
        <v>245</v>
      </c>
      <c r="X83" s="193"/>
      <c r="Y83" s="193" t="s">
        <v>245</v>
      </c>
      <c r="Z83" s="1"/>
      <c r="AA83" s="1"/>
      <c r="AB83" s="1"/>
      <c r="AC83" s="1"/>
      <c r="AD83" s="1"/>
      <c r="AE83" s="1"/>
      <c r="AF83" s="1"/>
      <c r="AG83" s="1"/>
      <c r="AH83" s="1"/>
      <c r="AI83" t="s">
        <v>328</v>
      </c>
    </row>
    <row r="84" spans="1:35" ht="17.25" x14ac:dyDescent="0.25">
      <c r="A84" s="1011"/>
      <c r="B84">
        <v>82</v>
      </c>
      <c r="C84" s="234" t="s">
        <v>180</v>
      </c>
      <c r="D84" s="235" t="s">
        <v>245</v>
      </c>
      <c r="E84" s="10">
        <v>49</v>
      </c>
      <c r="F84" s="10">
        <f t="shared" si="7"/>
        <v>29.4</v>
      </c>
      <c r="G84" s="10">
        <v>17.399999999999999</v>
      </c>
      <c r="H84" s="10">
        <v>5</v>
      </c>
      <c r="I84" s="5">
        <v>13</v>
      </c>
      <c r="J84" s="82">
        <v>25352</v>
      </c>
      <c r="K84" s="75">
        <v>4</v>
      </c>
      <c r="L84" s="26">
        <f>G84*0.5</f>
        <v>8.6999999999999993</v>
      </c>
      <c r="M84" s="55">
        <v>0.5</v>
      </c>
      <c r="N84" s="19" t="s">
        <v>50</v>
      </c>
      <c r="O84" s="19" t="s">
        <v>50</v>
      </c>
      <c r="P84" s="94" t="s">
        <v>50</v>
      </c>
      <c r="Q84" s="29" t="s">
        <v>50</v>
      </c>
      <c r="R84" s="29"/>
      <c r="S84" s="1" t="s">
        <v>66</v>
      </c>
      <c r="T84" s="40" t="s">
        <v>70</v>
      </c>
      <c r="U84" s="202"/>
      <c r="V84" s="190" t="s">
        <v>245</v>
      </c>
      <c r="W84" s="190" t="s">
        <v>245</v>
      </c>
      <c r="X84" s="193"/>
      <c r="Y84" s="193" t="s">
        <v>245</v>
      </c>
      <c r="Z84" s="1"/>
      <c r="AA84" s="1"/>
      <c r="AB84" s="1"/>
      <c r="AC84" s="1"/>
      <c r="AD84" s="1"/>
      <c r="AE84" s="1"/>
      <c r="AF84" s="1"/>
      <c r="AG84" s="1"/>
      <c r="AH84" s="1"/>
      <c r="AI84" s="43">
        <f>SUM(L77:L84)</f>
        <v>32.299999999999997</v>
      </c>
    </row>
    <row r="85" spans="1:35" x14ac:dyDescent="0.25">
      <c r="A85" s="1011" t="s">
        <v>352</v>
      </c>
      <c r="B85">
        <v>83</v>
      </c>
      <c r="C85" s="2" t="s">
        <v>33</v>
      </c>
      <c r="D85" s="185" t="s">
        <v>245</v>
      </c>
      <c r="E85" s="1">
        <v>31</v>
      </c>
      <c r="F85" s="1">
        <f>E85*0.6</f>
        <v>18.599999999999998</v>
      </c>
      <c r="G85" s="1">
        <v>18.600000000000001</v>
      </c>
      <c r="H85" s="1">
        <v>18.600000000000001</v>
      </c>
      <c r="I85" s="1">
        <v>0</v>
      </c>
      <c r="J85" s="226">
        <v>18645</v>
      </c>
      <c r="K85" s="193">
        <v>0</v>
      </c>
      <c r="L85" s="27">
        <f>G85*0.5</f>
        <v>9.3000000000000007</v>
      </c>
      <c r="M85" s="50">
        <v>0.5</v>
      </c>
      <c r="N85" s="12" t="s">
        <v>50</v>
      </c>
      <c r="O85" s="71" t="s">
        <v>50</v>
      </c>
      <c r="P85" s="13" t="s">
        <v>50</v>
      </c>
      <c r="Q85" s="13" t="s">
        <v>50</v>
      </c>
      <c r="R85" s="13" t="s">
        <v>50</v>
      </c>
      <c r="S85" s="1" t="s">
        <v>73</v>
      </c>
      <c r="T85" s="1" t="s">
        <v>69</v>
      </c>
      <c r="U85" s="189"/>
      <c r="V85" s="190"/>
      <c r="W85" s="193" t="s">
        <v>245</v>
      </c>
      <c r="X85" s="193"/>
      <c r="Y85" s="193" t="s">
        <v>245</v>
      </c>
      <c r="Z85" s="2" t="s">
        <v>245</v>
      </c>
      <c r="AA85" s="2"/>
      <c r="AB85" s="2"/>
      <c r="AC85" s="2"/>
      <c r="AD85" s="1"/>
      <c r="AE85" s="1"/>
      <c r="AF85" s="1"/>
      <c r="AG85" s="1"/>
      <c r="AH85" s="2" t="s">
        <v>245</v>
      </c>
    </row>
    <row r="86" spans="1:35" ht="18.75" x14ac:dyDescent="0.25">
      <c r="A86" s="1011"/>
      <c r="B86">
        <v>84</v>
      </c>
      <c r="C86" s="2" t="s">
        <v>34</v>
      </c>
      <c r="D86" s="185" t="s">
        <v>245</v>
      </c>
      <c r="E86" s="1">
        <v>17</v>
      </c>
      <c r="F86" s="1">
        <f>E86*0.6</f>
        <v>10.199999999999999</v>
      </c>
      <c r="G86" s="1">
        <v>10.199999999999999</v>
      </c>
      <c r="H86" s="1">
        <v>10.199999999999999</v>
      </c>
      <c r="I86" s="1">
        <v>0</v>
      </c>
      <c r="J86" s="226">
        <v>8166</v>
      </c>
      <c r="K86" s="193">
        <v>0</v>
      </c>
      <c r="L86" s="14">
        <f>G86*0.33</f>
        <v>3.3660000000000001</v>
      </c>
      <c r="M86" s="56">
        <v>0.33</v>
      </c>
      <c r="N86" s="12" t="s">
        <v>50</v>
      </c>
      <c r="O86" s="71" t="s">
        <v>50</v>
      </c>
      <c r="P86" s="13" t="s">
        <v>50</v>
      </c>
      <c r="Q86" s="13" t="s">
        <v>50</v>
      </c>
      <c r="R86" s="93" t="s">
        <v>50</v>
      </c>
      <c r="S86" s="1" t="s">
        <v>73</v>
      </c>
      <c r="T86" s="1" t="s">
        <v>69</v>
      </c>
      <c r="U86" s="189"/>
      <c r="V86" s="190"/>
      <c r="W86" s="192" t="s">
        <v>245</v>
      </c>
      <c r="X86" s="193" t="s">
        <v>245</v>
      </c>
      <c r="Y86" s="193" t="s">
        <v>245</v>
      </c>
      <c r="Z86" s="2" t="s">
        <v>245</v>
      </c>
      <c r="AA86" s="2"/>
      <c r="AB86" s="2"/>
      <c r="AC86" s="2"/>
      <c r="AD86" s="1"/>
      <c r="AE86" s="1"/>
      <c r="AF86" s="1"/>
      <c r="AG86" s="1"/>
      <c r="AH86" s="2" t="s">
        <v>245</v>
      </c>
    </row>
    <row r="87" spans="1:35" ht="18.75" x14ac:dyDescent="0.25">
      <c r="A87" s="1011"/>
      <c r="B87">
        <v>85</v>
      </c>
      <c r="C87" s="228" t="s">
        <v>266</v>
      </c>
      <c r="D87" s="229"/>
      <c r="E87" s="1">
        <v>23</v>
      </c>
      <c r="F87" s="1">
        <f t="shared" ref="F87:F88" si="8">E87*0.6</f>
        <v>13.799999999999999</v>
      </c>
      <c r="G87" s="1">
        <v>6</v>
      </c>
      <c r="H87" s="1"/>
      <c r="I87" s="1"/>
      <c r="J87" s="226">
        <v>11860</v>
      </c>
      <c r="K87" s="193">
        <v>9</v>
      </c>
      <c r="L87" s="27">
        <f>G87*0.25</f>
        <v>1.5</v>
      </c>
      <c r="M87" s="50">
        <v>0.25</v>
      </c>
      <c r="N87" s="12" t="s">
        <v>50</v>
      </c>
      <c r="O87" s="71" t="s">
        <v>50</v>
      </c>
      <c r="P87" s="13" t="s">
        <v>50</v>
      </c>
      <c r="Q87" s="13" t="s">
        <v>50</v>
      </c>
      <c r="R87" s="93" t="s">
        <v>50</v>
      </c>
      <c r="S87" s="1"/>
      <c r="T87" s="1"/>
      <c r="U87" s="189"/>
      <c r="V87" s="190"/>
      <c r="W87" s="193"/>
      <c r="X87" s="193"/>
      <c r="Y87" s="193"/>
      <c r="Z87" s="1"/>
      <c r="AA87" s="1"/>
      <c r="AB87" s="1"/>
      <c r="AC87" s="1"/>
      <c r="AD87" s="1"/>
      <c r="AE87" s="1"/>
      <c r="AF87" s="1"/>
      <c r="AG87" s="1"/>
      <c r="AH87" s="1"/>
      <c r="AI87" t="s">
        <v>267</v>
      </c>
    </row>
    <row r="88" spans="1:35" x14ac:dyDescent="0.25">
      <c r="A88" s="1011"/>
      <c r="B88">
        <v>86</v>
      </c>
      <c r="C88" s="1" t="s">
        <v>185</v>
      </c>
      <c r="D88" s="13"/>
      <c r="E88" s="1">
        <v>16</v>
      </c>
      <c r="F88" s="1">
        <f t="shared" si="8"/>
        <v>9.6</v>
      </c>
      <c r="G88" s="1"/>
      <c r="H88" s="1"/>
      <c r="I88" s="1"/>
      <c r="J88" s="226">
        <v>15346</v>
      </c>
      <c r="K88" s="193">
        <v>25</v>
      </c>
      <c r="L88" s="14"/>
      <c r="M88" s="56"/>
      <c r="N88" s="12"/>
      <c r="O88" s="12"/>
      <c r="P88" s="13"/>
      <c r="Q88" s="13"/>
      <c r="R88" s="13"/>
      <c r="S88" s="1"/>
      <c r="T88" s="1"/>
      <c r="U88" s="189"/>
      <c r="V88" s="190"/>
      <c r="W88" s="193"/>
      <c r="X88" s="193"/>
      <c r="Y88" s="193"/>
      <c r="Z88" s="1"/>
      <c r="AA88" s="1"/>
      <c r="AB88" s="1"/>
      <c r="AC88" s="1"/>
      <c r="AD88" s="1"/>
      <c r="AE88" s="1"/>
      <c r="AF88" s="1"/>
      <c r="AG88" s="1"/>
      <c r="AH88" s="1"/>
    </row>
    <row r="89" spans="1:35" ht="18.75" x14ac:dyDescent="0.25">
      <c r="A89" s="1011"/>
      <c r="B89">
        <v>87</v>
      </c>
      <c r="C89" s="2" t="s">
        <v>26</v>
      </c>
      <c r="D89" s="185" t="s">
        <v>245</v>
      </c>
      <c r="E89" s="1">
        <v>4</v>
      </c>
      <c r="F89" s="1">
        <f>E89*0.6</f>
        <v>2.4</v>
      </c>
      <c r="G89" s="1">
        <v>2.4</v>
      </c>
      <c r="H89" s="1">
        <v>2.4</v>
      </c>
      <c r="I89" s="1">
        <v>0</v>
      </c>
      <c r="J89" s="226">
        <v>6856</v>
      </c>
      <c r="K89" s="193"/>
      <c r="L89" s="14">
        <f>G89*0.33</f>
        <v>0.79200000000000004</v>
      </c>
      <c r="M89" s="56">
        <v>0.33</v>
      </c>
      <c r="N89" s="12" t="s">
        <v>50</v>
      </c>
      <c r="O89" s="19" t="s">
        <v>50</v>
      </c>
      <c r="P89" s="93" t="s">
        <v>50</v>
      </c>
      <c r="Q89" s="13" t="s">
        <v>50</v>
      </c>
      <c r="R89" s="93" t="s">
        <v>50</v>
      </c>
      <c r="S89" s="1" t="s">
        <v>73</v>
      </c>
      <c r="T89" s="1" t="s">
        <v>70</v>
      </c>
      <c r="U89" s="189"/>
      <c r="V89" s="193"/>
      <c r="W89" s="193" t="s">
        <v>245</v>
      </c>
      <c r="X89" s="193"/>
      <c r="Y89" s="193"/>
      <c r="Z89" s="1"/>
      <c r="AA89" s="1"/>
      <c r="AB89" s="1"/>
      <c r="AC89" s="1"/>
      <c r="AD89" s="1"/>
      <c r="AE89" s="1"/>
      <c r="AF89" s="1"/>
      <c r="AG89" s="1"/>
      <c r="AH89" s="2" t="s">
        <v>245</v>
      </c>
    </row>
    <row r="90" spans="1:35" ht="21" x14ac:dyDescent="0.25">
      <c r="A90" s="1011"/>
      <c r="B90">
        <v>88</v>
      </c>
      <c r="C90" s="2" t="s">
        <v>184</v>
      </c>
      <c r="D90" s="185"/>
      <c r="E90" s="1">
        <v>57</v>
      </c>
      <c r="F90" s="1">
        <f>E90*0.6</f>
        <v>34.199999999999996</v>
      </c>
      <c r="G90" s="1">
        <v>20.6</v>
      </c>
      <c r="H90" s="1">
        <v>19</v>
      </c>
      <c r="I90" s="1">
        <v>0</v>
      </c>
      <c r="J90" s="226">
        <v>25629</v>
      </c>
      <c r="K90" s="193">
        <v>7</v>
      </c>
      <c r="L90" s="14">
        <f>G90*0.33</f>
        <v>6.7980000000000009</v>
      </c>
      <c r="M90" s="56">
        <v>0.33</v>
      </c>
      <c r="N90" s="87" t="s">
        <v>50</v>
      </c>
      <c r="O90" s="71" t="s">
        <v>50</v>
      </c>
      <c r="P90" s="93" t="s">
        <v>50</v>
      </c>
      <c r="Q90" s="93" t="s">
        <v>50</v>
      </c>
      <c r="R90" s="93" t="s">
        <v>50</v>
      </c>
      <c r="S90" s="1" t="s">
        <v>73</v>
      </c>
      <c r="T90" s="1" t="s">
        <v>70</v>
      </c>
      <c r="U90" s="189"/>
      <c r="V90" s="190"/>
      <c r="W90" s="190" t="s">
        <v>245</v>
      </c>
      <c r="X90" s="193" t="s">
        <v>245</v>
      </c>
      <c r="Y90" s="193" t="s">
        <v>245</v>
      </c>
      <c r="Z90" s="1" t="s">
        <v>245</v>
      </c>
      <c r="AA90" s="1"/>
      <c r="AB90" s="1"/>
      <c r="AC90" s="1"/>
      <c r="AD90" s="1"/>
      <c r="AE90" s="1"/>
      <c r="AF90" s="1"/>
      <c r="AG90" s="1"/>
      <c r="AH90" s="1"/>
      <c r="AI90" t="s">
        <v>331</v>
      </c>
    </row>
    <row r="91" spans="1:35" x14ac:dyDescent="0.25">
      <c r="A91" s="1011"/>
      <c r="B91">
        <v>89</v>
      </c>
      <c r="C91" s="1" t="s">
        <v>187</v>
      </c>
      <c r="D91" s="13"/>
      <c r="E91" s="1">
        <v>11</v>
      </c>
      <c r="F91" s="1">
        <f t="shared" ref="F91:F92" si="9">E91*0.6</f>
        <v>6.6</v>
      </c>
      <c r="G91" s="1"/>
      <c r="H91" s="1"/>
      <c r="I91" s="1"/>
      <c r="J91" s="226">
        <v>7083</v>
      </c>
      <c r="K91" s="193">
        <v>4</v>
      </c>
      <c r="L91" s="14"/>
      <c r="M91" s="56"/>
      <c r="N91" s="12"/>
      <c r="O91" s="12"/>
      <c r="P91" s="13"/>
      <c r="Q91" s="13"/>
      <c r="R91" s="13"/>
      <c r="S91" s="1"/>
      <c r="T91" s="1"/>
      <c r="U91" s="189"/>
      <c r="V91" s="190"/>
      <c r="W91" s="190"/>
      <c r="X91" s="193"/>
      <c r="Y91" s="193"/>
      <c r="Z91" s="1"/>
      <c r="AA91" s="1"/>
      <c r="AB91" s="1"/>
      <c r="AC91" s="1"/>
      <c r="AD91" s="1"/>
      <c r="AE91" s="1"/>
      <c r="AF91" s="1"/>
      <c r="AG91" s="1"/>
      <c r="AH91" s="1"/>
    </row>
    <row r="92" spans="1:35" x14ac:dyDescent="0.25">
      <c r="A92" s="1011"/>
      <c r="B92">
        <v>90</v>
      </c>
      <c r="C92" s="1" t="s">
        <v>188</v>
      </c>
      <c r="D92" s="13"/>
      <c r="E92" s="1">
        <v>0</v>
      </c>
      <c r="F92" s="1">
        <f t="shared" si="9"/>
        <v>0</v>
      </c>
      <c r="G92" s="1"/>
      <c r="H92" s="1"/>
      <c r="I92" s="1"/>
      <c r="J92" s="226">
        <v>1040</v>
      </c>
      <c r="K92" s="193">
        <v>2</v>
      </c>
      <c r="L92" s="14"/>
      <c r="M92" s="56"/>
      <c r="N92" s="12"/>
      <c r="O92" s="12"/>
      <c r="P92" s="13"/>
      <c r="Q92" s="13"/>
      <c r="R92" s="13"/>
      <c r="S92" s="1"/>
      <c r="T92" s="1"/>
      <c r="U92" s="189"/>
      <c r="V92" s="190"/>
      <c r="W92" s="190"/>
      <c r="X92" s="193"/>
      <c r="Y92" s="193"/>
      <c r="Z92" s="1"/>
      <c r="AA92" s="1"/>
      <c r="AB92" s="1"/>
      <c r="AC92" s="1"/>
      <c r="AD92" s="1"/>
      <c r="AE92" s="1"/>
      <c r="AF92" s="1"/>
      <c r="AG92" s="1"/>
      <c r="AH92" s="1"/>
    </row>
    <row r="93" spans="1:35" ht="18.75" x14ac:dyDescent="0.25">
      <c r="A93" s="1011"/>
      <c r="B93">
        <v>91</v>
      </c>
      <c r="C93" s="2" t="s">
        <v>183</v>
      </c>
      <c r="D93" s="185" t="s">
        <v>245</v>
      </c>
      <c r="E93" s="1">
        <v>37</v>
      </c>
      <c r="F93" s="1">
        <f>E93*0.6</f>
        <v>22.2</v>
      </c>
      <c r="G93" s="1">
        <v>11.4</v>
      </c>
      <c r="H93" s="1">
        <v>7</v>
      </c>
      <c r="I93" s="1">
        <v>0</v>
      </c>
      <c r="J93" s="226">
        <v>17740</v>
      </c>
      <c r="K93" s="193">
        <v>11</v>
      </c>
      <c r="L93" s="27">
        <f>G93*0.5</f>
        <v>5.7</v>
      </c>
      <c r="M93" s="50">
        <v>0.5</v>
      </c>
      <c r="N93" s="12" t="s">
        <v>50</v>
      </c>
      <c r="O93" s="93" t="s">
        <v>50</v>
      </c>
      <c r="P93" s="93" t="s">
        <v>50</v>
      </c>
      <c r="Q93" s="93" t="s">
        <v>50</v>
      </c>
      <c r="R93" s="93" t="s">
        <v>50</v>
      </c>
      <c r="S93" s="1" t="s">
        <v>73</v>
      </c>
      <c r="T93" s="1" t="s">
        <v>70</v>
      </c>
      <c r="U93" s="189"/>
      <c r="V93" s="190"/>
      <c r="W93" s="193" t="s">
        <v>245</v>
      </c>
      <c r="X93" s="193"/>
      <c r="Y93" s="193"/>
      <c r="Z93" s="1"/>
      <c r="AA93" s="1"/>
      <c r="AB93" s="1"/>
      <c r="AC93" s="1"/>
      <c r="AD93" s="1"/>
      <c r="AE93" s="1"/>
      <c r="AF93" s="1"/>
      <c r="AG93" s="1"/>
      <c r="AH93" s="2" t="s">
        <v>245</v>
      </c>
    </row>
    <row r="94" spans="1:35" ht="18.75" x14ac:dyDescent="0.25">
      <c r="A94" s="1011"/>
      <c r="B94">
        <v>92</v>
      </c>
      <c r="C94" s="2" t="s">
        <v>186</v>
      </c>
      <c r="D94" s="185"/>
      <c r="E94" s="1">
        <v>33</v>
      </c>
      <c r="F94" s="1">
        <f>E94*0.6</f>
        <v>19.8</v>
      </c>
      <c r="G94" s="1">
        <v>10.4</v>
      </c>
      <c r="H94" s="1">
        <v>5</v>
      </c>
      <c r="I94" s="1">
        <v>7</v>
      </c>
      <c r="J94" s="226">
        <v>11489</v>
      </c>
      <c r="K94" s="193">
        <v>2</v>
      </c>
      <c r="L94" s="27">
        <f>G94*0.5</f>
        <v>5.2</v>
      </c>
      <c r="M94" s="50">
        <v>0.5</v>
      </c>
      <c r="N94" s="93" t="s">
        <v>50</v>
      </c>
      <c r="O94" s="71" t="s">
        <v>50</v>
      </c>
      <c r="P94" s="13"/>
      <c r="Q94" s="29" t="s">
        <v>50</v>
      </c>
      <c r="R94" s="13" t="s">
        <v>50</v>
      </c>
      <c r="S94" s="1" t="s">
        <v>73</v>
      </c>
      <c r="T94" s="39" t="s">
        <v>70</v>
      </c>
      <c r="U94" s="193"/>
      <c r="V94" s="193"/>
      <c r="W94" s="190" t="s">
        <v>245</v>
      </c>
      <c r="X94" s="193"/>
      <c r="Y94" s="193" t="s">
        <v>245</v>
      </c>
      <c r="Z94" s="1"/>
      <c r="AA94" s="1"/>
      <c r="AB94" s="1"/>
      <c r="AC94" s="1"/>
      <c r="AD94" s="1"/>
      <c r="AE94" s="1"/>
      <c r="AF94" s="1"/>
      <c r="AG94" s="1"/>
      <c r="AH94" s="2" t="s">
        <v>245</v>
      </c>
      <c r="AI94" s="43">
        <f>SUM(L85:L94)</f>
        <v>32.655999999999999</v>
      </c>
    </row>
    <row r="95" spans="1:35" ht="18.75" x14ac:dyDescent="0.25">
      <c r="A95" s="1011" t="s">
        <v>353</v>
      </c>
      <c r="B95">
        <v>93</v>
      </c>
      <c r="C95" s="2" t="s">
        <v>159</v>
      </c>
      <c r="D95" s="185"/>
      <c r="E95" s="1">
        <v>82</v>
      </c>
      <c r="F95" s="1">
        <f>E95*0.6</f>
        <v>49.199999999999996</v>
      </c>
      <c r="G95" s="1">
        <v>17.100000000000001</v>
      </c>
      <c r="H95" s="10">
        <v>14</v>
      </c>
      <c r="I95" s="10">
        <v>4</v>
      </c>
      <c r="J95" s="236">
        <v>27820</v>
      </c>
      <c r="K95" s="237">
        <v>14</v>
      </c>
      <c r="L95" s="27">
        <f>G95*0.5</f>
        <v>8.5500000000000007</v>
      </c>
      <c r="M95" s="50">
        <v>0.5</v>
      </c>
      <c r="N95" s="93" t="s">
        <v>50</v>
      </c>
      <c r="O95" s="12" t="s">
        <v>50</v>
      </c>
      <c r="P95" s="93" t="s">
        <v>50</v>
      </c>
      <c r="Q95" s="13" t="s">
        <v>50</v>
      </c>
      <c r="R95" s="13" t="s">
        <v>50</v>
      </c>
      <c r="S95" s="1" t="s">
        <v>71</v>
      </c>
      <c r="T95" s="1" t="s">
        <v>70</v>
      </c>
      <c r="U95" s="189"/>
      <c r="V95" s="190"/>
      <c r="W95" s="193" t="s">
        <v>245</v>
      </c>
      <c r="X95" s="193" t="s">
        <v>245</v>
      </c>
      <c r="Y95" s="193"/>
      <c r="Z95" s="1"/>
      <c r="AA95" s="1"/>
      <c r="AB95" s="1"/>
      <c r="AC95" s="1"/>
      <c r="AD95" s="1"/>
      <c r="AE95" s="1"/>
      <c r="AF95" s="1"/>
      <c r="AG95" s="1"/>
      <c r="AH95" s="1"/>
      <c r="AI95" t="s">
        <v>325</v>
      </c>
    </row>
    <row r="96" spans="1:35" ht="18.75" x14ac:dyDescent="0.25">
      <c r="A96" s="1011"/>
      <c r="B96">
        <v>94</v>
      </c>
      <c r="C96" s="2" t="s">
        <v>160</v>
      </c>
      <c r="D96" s="185"/>
      <c r="E96" s="1">
        <v>58</v>
      </c>
      <c r="F96" s="1">
        <f>E96*0.6</f>
        <v>34.799999999999997</v>
      </c>
      <c r="G96" s="1">
        <v>10.3</v>
      </c>
      <c r="H96" s="10">
        <v>11</v>
      </c>
      <c r="I96" s="10">
        <v>2</v>
      </c>
      <c r="J96" s="236">
        <v>17831</v>
      </c>
      <c r="K96" s="237">
        <v>6</v>
      </c>
      <c r="L96" s="27">
        <f>G96*0.5</f>
        <v>5.15</v>
      </c>
      <c r="M96" s="50">
        <v>0.5</v>
      </c>
      <c r="N96" s="12" t="s">
        <v>50</v>
      </c>
      <c r="O96" s="93" t="s">
        <v>50</v>
      </c>
      <c r="P96" s="13" t="s">
        <v>50</v>
      </c>
      <c r="Q96" s="13" t="s">
        <v>50</v>
      </c>
      <c r="R96" s="13" t="s">
        <v>50</v>
      </c>
      <c r="S96" s="1" t="s">
        <v>66</v>
      </c>
      <c r="T96" s="1" t="s">
        <v>70</v>
      </c>
      <c r="U96" s="189"/>
      <c r="V96" s="190"/>
      <c r="W96" s="190" t="s">
        <v>245</v>
      </c>
      <c r="X96" s="193" t="s">
        <v>245</v>
      </c>
      <c r="Y96" s="193"/>
      <c r="Z96" s="1"/>
      <c r="AA96" s="1"/>
      <c r="AB96" s="1"/>
      <c r="AC96" s="1"/>
      <c r="AD96" s="1"/>
      <c r="AE96" s="1"/>
      <c r="AF96" s="1"/>
      <c r="AG96" s="1"/>
      <c r="AH96" s="1"/>
      <c r="AI96" t="s">
        <v>323</v>
      </c>
    </row>
    <row r="97" spans="1:35" ht="17.25" x14ac:dyDescent="0.25">
      <c r="A97" s="1011"/>
      <c r="B97">
        <v>95</v>
      </c>
      <c r="C97" s="2" t="s">
        <v>161</v>
      </c>
      <c r="D97" s="185"/>
      <c r="E97" s="1">
        <v>43</v>
      </c>
      <c r="F97" s="1">
        <f>E97*0.6</f>
        <v>25.8</v>
      </c>
      <c r="G97" s="1">
        <v>10.7</v>
      </c>
      <c r="H97" s="10">
        <v>6</v>
      </c>
      <c r="I97" s="10">
        <v>8</v>
      </c>
      <c r="J97" s="236">
        <v>16960</v>
      </c>
      <c r="K97" s="237">
        <v>0</v>
      </c>
      <c r="L97" s="27">
        <f>G97*0.5</f>
        <v>5.35</v>
      </c>
      <c r="M97" s="50">
        <v>0.5</v>
      </c>
      <c r="N97" s="12" t="s">
        <v>50</v>
      </c>
      <c r="O97" s="71" t="s">
        <v>50</v>
      </c>
      <c r="P97" s="13" t="s">
        <v>50</v>
      </c>
      <c r="Q97" s="13" t="s">
        <v>50</v>
      </c>
      <c r="R97" s="13" t="s">
        <v>50</v>
      </c>
      <c r="S97" s="1" t="s">
        <v>66</v>
      </c>
      <c r="T97" s="39" t="s">
        <v>70</v>
      </c>
      <c r="U97" s="189"/>
      <c r="V97" s="190"/>
      <c r="W97" s="190" t="s">
        <v>245</v>
      </c>
      <c r="X97" s="193" t="s">
        <v>245</v>
      </c>
      <c r="Y97" s="193"/>
      <c r="Z97" s="1"/>
      <c r="AA97" s="1"/>
      <c r="AB97" s="1"/>
      <c r="AC97" s="1"/>
      <c r="AD97" s="1"/>
      <c r="AE97" s="1"/>
      <c r="AF97" s="1"/>
      <c r="AG97" s="1"/>
      <c r="AH97" s="1"/>
      <c r="AI97" t="s">
        <v>326</v>
      </c>
    </row>
    <row r="98" spans="1:35" x14ac:dyDescent="0.25">
      <c r="A98" s="1011"/>
      <c r="B98">
        <v>96</v>
      </c>
      <c r="C98" s="1" t="s">
        <v>153</v>
      </c>
      <c r="D98" s="13"/>
      <c r="E98" s="1">
        <v>1</v>
      </c>
      <c r="F98" s="1">
        <f t="shared" ref="F98:F110" si="10">E98*0.6</f>
        <v>0.6</v>
      </c>
      <c r="G98" s="1"/>
      <c r="H98" s="10"/>
      <c r="I98" s="10"/>
      <c r="J98" s="236">
        <v>666</v>
      </c>
      <c r="K98" s="237">
        <v>1</v>
      </c>
      <c r="L98" s="41"/>
      <c r="M98" s="68"/>
      <c r="N98" s="12"/>
      <c r="O98" s="12"/>
      <c r="P98" s="13"/>
      <c r="Q98" s="13"/>
      <c r="R98" s="13"/>
      <c r="S98" s="1"/>
      <c r="T98" s="39"/>
      <c r="U98" s="189"/>
      <c r="V98" s="190"/>
      <c r="W98" s="190"/>
      <c r="X98" s="193"/>
      <c r="Y98" s="193"/>
      <c r="Z98" s="1"/>
      <c r="AA98" s="1"/>
      <c r="AB98" s="1"/>
      <c r="AC98" s="1"/>
      <c r="AD98" s="1"/>
      <c r="AE98" s="1"/>
      <c r="AF98" s="1"/>
      <c r="AG98" s="1"/>
      <c r="AH98" s="1"/>
    </row>
    <row r="99" spans="1:35" x14ac:dyDescent="0.25">
      <c r="A99" s="1011"/>
      <c r="B99">
        <v>97</v>
      </c>
      <c r="C99" s="1" t="s">
        <v>154</v>
      </c>
      <c r="D99" s="13"/>
      <c r="E99" s="1">
        <v>4</v>
      </c>
      <c r="F99" s="1">
        <f t="shared" si="10"/>
        <v>2.4</v>
      </c>
      <c r="G99" s="1"/>
      <c r="H99" s="10"/>
      <c r="I99" s="10"/>
      <c r="J99" s="236">
        <v>7050</v>
      </c>
      <c r="K99" s="237">
        <v>1</v>
      </c>
      <c r="L99" s="41"/>
      <c r="M99" s="68"/>
      <c r="N99" s="12"/>
      <c r="O99" s="12"/>
      <c r="P99" s="13"/>
      <c r="Q99" s="13"/>
      <c r="R99" s="13"/>
      <c r="S99" s="1"/>
      <c r="T99" s="39"/>
      <c r="U99" s="189"/>
      <c r="V99" s="190"/>
      <c r="W99" s="190"/>
      <c r="X99" s="193"/>
      <c r="Y99" s="193"/>
      <c r="Z99" s="1"/>
      <c r="AA99" s="1"/>
      <c r="AB99" s="1"/>
      <c r="AC99" s="1"/>
      <c r="AD99" s="1"/>
      <c r="AE99" s="1"/>
      <c r="AF99" s="1"/>
      <c r="AG99" s="1"/>
      <c r="AH99" s="1"/>
    </row>
    <row r="100" spans="1:35" x14ac:dyDescent="0.25">
      <c r="A100" s="1011"/>
      <c r="B100">
        <v>98</v>
      </c>
      <c r="C100" s="228" t="s">
        <v>155</v>
      </c>
      <c r="D100" s="229"/>
      <c r="E100" s="1">
        <v>13</v>
      </c>
      <c r="F100" s="1">
        <f t="shared" si="10"/>
        <v>7.8</v>
      </c>
      <c r="G100" s="1">
        <v>6</v>
      </c>
      <c r="H100" s="10"/>
      <c r="I100" s="10"/>
      <c r="J100" s="236">
        <v>9221</v>
      </c>
      <c r="K100" s="237">
        <v>2</v>
      </c>
      <c r="L100" s="27">
        <f>G100*0.25</f>
        <v>1.5</v>
      </c>
      <c r="M100" s="92">
        <v>0.25</v>
      </c>
      <c r="N100" s="12" t="s">
        <v>50</v>
      </c>
      <c r="O100" s="71" t="s">
        <v>50</v>
      </c>
      <c r="P100" s="13" t="s">
        <v>50</v>
      </c>
      <c r="Q100" s="13" t="s">
        <v>50</v>
      </c>
      <c r="R100" s="13" t="s">
        <v>50</v>
      </c>
      <c r="S100" s="1"/>
      <c r="T100" s="39"/>
      <c r="U100" s="189"/>
      <c r="V100" s="190"/>
      <c r="W100" s="193" t="s">
        <v>245</v>
      </c>
      <c r="X100" s="193"/>
      <c r="Y100" s="193"/>
      <c r="Z100" s="1"/>
      <c r="AA100" s="1"/>
      <c r="AB100" s="1"/>
      <c r="AC100" s="1"/>
      <c r="AD100" s="1"/>
      <c r="AE100" s="1"/>
      <c r="AF100" s="1"/>
      <c r="AG100" s="1"/>
      <c r="AH100" s="1"/>
      <c r="AI100" t="s">
        <v>324</v>
      </c>
    </row>
    <row r="101" spans="1:35" x14ac:dyDescent="0.25">
      <c r="A101" s="1011"/>
      <c r="B101">
        <v>99</v>
      </c>
      <c r="C101" s="1" t="s">
        <v>176</v>
      </c>
      <c r="D101" s="13"/>
      <c r="E101" s="1">
        <v>0</v>
      </c>
      <c r="F101" s="1">
        <f t="shared" si="10"/>
        <v>0</v>
      </c>
      <c r="G101" s="1"/>
      <c r="H101" s="10"/>
      <c r="I101" s="10"/>
      <c r="J101" s="236">
        <v>327</v>
      </c>
      <c r="K101" s="237">
        <v>2</v>
      </c>
      <c r="L101" s="41"/>
      <c r="M101" s="68"/>
      <c r="N101" s="12"/>
      <c r="O101" s="12"/>
      <c r="P101" s="13"/>
      <c r="Q101" s="13"/>
      <c r="R101" s="13"/>
      <c r="S101" s="1"/>
      <c r="T101" s="39"/>
      <c r="U101" s="189"/>
      <c r="V101" s="190"/>
      <c r="W101" s="190"/>
      <c r="X101" s="193"/>
      <c r="Y101" s="193"/>
      <c r="Z101" s="1"/>
      <c r="AA101" s="1"/>
      <c r="AB101" s="1"/>
      <c r="AC101" s="1"/>
      <c r="AD101" s="1"/>
      <c r="AE101" s="1"/>
      <c r="AF101" s="1"/>
      <c r="AG101" s="1"/>
      <c r="AH101" s="1"/>
    </row>
    <row r="102" spans="1:35" x14ac:dyDescent="0.25">
      <c r="A102" s="1011"/>
      <c r="B102">
        <v>100</v>
      </c>
      <c r="C102" s="1" t="s">
        <v>156</v>
      </c>
      <c r="D102" s="13"/>
      <c r="E102" s="1">
        <v>2</v>
      </c>
      <c r="F102" s="1">
        <f t="shared" si="10"/>
        <v>1.2</v>
      </c>
      <c r="G102" s="1"/>
      <c r="H102" s="10"/>
      <c r="I102" s="10"/>
      <c r="J102" s="236">
        <v>952</v>
      </c>
      <c r="K102" s="237">
        <v>0</v>
      </c>
      <c r="L102" s="41"/>
      <c r="M102" s="68"/>
      <c r="N102" s="12"/>
      <c r="O102" s="12"/>
      <c r="P102" s="13"/>
      <c r="Q102" s="13"/>
      <c r="R102" s="13"/>
      <c r="S102" s="1"/>
      <c r="T102" s="39"/>
      <c r="U102" s="189"/>
      <c r="V102" s="190"/>
      <c r="W102" s="190"/>
      <c r="X102" s="193"/>
      <c r="Y102" s="193"/>
      <c r="Z102" s="1"/>
      <c r="AA102" s="1"/>
      <c r="AB102" s="1"/>
      <c r="AC102" s="1"/>
      <c r="AD102" s="1"/>
      <c r="AE102" s="1"/>
      <c r="AF102" s="1"/>
      <c r="AG102" s="1"/>
      <c r="AH102" s="1"/>
    </row>
    <row r="103" spans="1:35" x14ac:dyDescent="0.25">
      <c r="A103" s="1011"/>
      <c r="B103">
        <v>101</v>
      </c>
      <c r="C103" s="1" t="s">
        <v>250</v>
      </c>
      <c r="D103" s="13"/>
      <c r="E103" s="1">
        <v>4</v>
      </c>
      <c r="F103" s="1">
        <f t="shared" si="10"/>
        <v>2.4</v>
      </c>
      <c r="G103" s="1"/>
      <c r="H103" s="10"/>
      <c r="I103" s="10"/>
      <c r="J103" s="236">
        <v>1363</v>
      </c>
      <c r="K103" s="237"/>
      <c r="L103" s="41"/>
      <c r="M103" s="68"/>
      <c r="N103" s="12"/>
      <c r="O103" s="12"/>
      <c r="P103" s="13"/>
      <c r="Q103" s="13"/>
      <c r="R103" s="13"/>
      <c r="S103" s="1"/>
      <c r="T103" s="39"/>
      <c r="U103" s="189"/>
      <c r="V103" s="190"/>
      <c r="W103" s="190"/>
      <c r="X103" s="193"/>
      <c r="Y103" s="193"/>
      <c r="Z103" s="1"/>
      <c r="AA103" s="1"/>
      <c r="AB103" s="1"/>
      <c r="AC103" s="1"/>
      <c r="AD103" s="1"/>
      <c r="AE103" s="1"/>
      <c r="AF103" s="1"/>
      <c r="AG103" s="1"/>
      <c r="AH103" s="1"/>
    </row>
    <row r="104" spans="1:35" x14ac:dyDescent="0.25">
      <c r="A104" s="1011"/>
      <c r="B104">
        <v>102</v>
      </c>
      <c r="C104" s="1" t="s">
        <v>157</v>
      </c>
      <c r="D104" s="13"/>
      <c r="E104" s="1">
        <v>7</v>
      </c>
      <c r="F104" s="1">
        <f t="shared" si="10"/>
        <v>4.2</v>
      </c>
      <c r="G104" s="1"/>
      <c r="H104" s="10"/>
      <c r="I104" s="10"/>
      <c r="J104" s="236">
        <v>2625</v>
      </c>
      <c r="K104" s="237">
        <v>6</v>
      </c>
      <c r="L104" s="41"/>
      <c r="M104" s="68"/>
      <c r="N104" s="12"/>
      <c r="O104" s="12"/>
      <c r="P104" s="13"/>
      <c r="Q104" s="13"/>
      <c r="R104" s="13"/>
      <c r="S104" s="1"/>
      <c r="T104" s="39"/>
      <c r="U104" s="189"/>
      <c r="V104" s="190"/>
      <c r="W104" s="190"/>
      <c r="X104" s="193"/>
      <c r="Y104" s="193"/>
      <c r="Z104" s="1"/>
      <c r="AA104" s="1"/>
      <c r="AB104" s="1"/>
      <c r="AC104" s="1"/>
      <c r="AD104" s="1"/>
      <c r="AE104" s="1"/>
      <c r="AF104" s="1"/>
      <c r="AG104" s="1"/>
      <c r="AH104" s="1"/>
    </row>
    <row r="105" spans="1:35" ht="18.75" x14ac:dyDescent="0.25">
      <c r="A105" s="1011"/>
      <c r="B105">
        <v>103</v>
      </c>
      <c r="C105" s="10" t="s">
        <v>162</v>
      </c>
      <c r="D105" s="20"/>
      <c r="E105" s="1">
        <v>10</v>
      </c>
      <c r="F105" s="1">
        <f t="shared" si="10"/>
        <v>6</v>
      </c>
      <c r="G105" s="1"/>
      <c r="H105" s="10"/>
      <c r="I105" s="10"/>
      <c r="J105" s="236">
        <v>3253</v>
      </c>
      <c r="K105" s="237">
        <v>2</v>
      </c>
      <c r="L105" s="41"/>
      <c r="M105" s="68"/>
      <c r="N105" s="12"/>
      <c r="O105" s="71"/>
      <c r="P105" s="13"/>
      <c r="Q105" s="13"/>
      <c r="R105" s="93"/>
      <c r="S105" s="1"/>
      <c r="T105" s="39"/>
      <c r="U105" s="189"/>
      <c r="V105" s="190"/>
      <c r="W105" s="193"/>
      <c r="X105" s="193"/>
      <c r="Y105" s="193"/>
      <c r="Z105" s="1"/>
      <c r="AA105" s="1"/>
      <c r="AB105" s="1"/>
      <c r="AC105" s="1"/>
      <c r="AD105" s="1"/>
      <c r="AE105" s="1"/>
      <c r="AF105" s="1"/>
      <c r="AG105" s="1"/>
      <c r="AH105" s="1"/>
    </row>
    <row r="106" spans="1:35" ht="18.75" x14ac:dyDescent="0.25">
      <c r="A106" s="1011"/>
      <c r="B106">
        <v>104</v>
      </c>
      <c r="C106" s="228" t="s">
        <v>163</v>
      </c>
      <c r="D106" s="229"/>
      <c r="E106" s="1">
        <v>42</v>
      </c>
      <c r="F106" s="1">
        <f t="shared" si="10"/>
        <v>25.2</v>
      </c>
      <c r="G106" s="244">
        <v>8</v>
      </c>
      <c r="H106" s="10"/>
      <c r="I106" s="10"/>
      <c r="J106" s="236">
        <v>16500</v>
      </c>
      <c r="K106" s="237">
        <v>12</v>
      </c>
      <c r="L106" s="27">
        <f>G106*0.5</f>
        <v>4</v>
      </c>
      <c r="M106" s="92">
        <v>0.5</v>
      </c>
      <c r="N106" s="12" t="s">
        <v>50</v>
      </c>
      <c r="O106" s="71" t="s">
        <v>50</v>
      </c>
      <c r="P106" s="93" t="s">
        <v>50</v>
      </c>
      <c r="Q106" s="13" t="s">
        <v>50</v>
      </c>
      <c r="R106" s="93" t="s">
        <v>50</v>
      </c>
      <c r="S106" s="1"/>
      <c r="T106" s="39"/>
      <c r="U106" s="189"/>
      <c r="V106" s="190"/>
      <c r="W106" s="193" t="s">
        <v>245</v>
      </c>
      <c r="X106" s="193"/>
      <c r="Y106" s="193"/>
      <c r="Z106" s="1"/>
      <c r="AA106" s="1"/>
      <c r="AB106" s="1"/>
      <c r="AC106" s="1"/>
      <c r="AD106" s="1"/>
      <c r="AE106" s="1"/>
      <c r="AF106" s="1"/>
      <c r="AG106" s="1"/>
      <c r="AH106" s="1"/>
      <c r="AI106" t="s">
        <v>327</v>
      </c>
    </row>
    <row r="107" spans="1:35" x14ac:dyDescent="0.25">
      <c r="A107" s="1011"/>
      <c r="B107">
        <v>105</v>
      </c>
      <c r="C107" s="1" t="s">
        <v>164</v>
      </c>
      <c r="D107" s="13"/>
      <c r="E107" s="1">
        <v>15</v>
      </c>
      <c r="F107" s="1">
        <f t="shared" si="10"/>
        <v>9</v>
      </c>
      <c r="G107" s="1"/>
      <c r="H107" s="10"/>
      <c r="I107" s="10"/>
      <c r="J107" s="236">
        <v>3655</v>
      </c>
      <c r="K107" s="237">
        <v>12</v>
      </c>
      <c r="L107" s="41"/>
      <c r="M107" s="68"/>
      <c r="N107" s="12"/>
      <c r="O107" s="12"/>
      <c r="P107" s="13"/>
      <c r="Q107" s="13"/>
      <c r="R107" s="13"/>
      <c r="S107" s="1"/>
      <c r="T107" s="39"/>
      <c r="U107" s="189"/>
      <c r="V107" s="190"/>
      <c r="W107" s="190"/>
      <c r="X107" s="193"/>
      <c r="Y107" s="193"/>
      <c r="Z107" s="1"/>
      <c r="AA107" s="1"/>
      <c r="AB107" s="1"/>
      <c r="AC107" s="1"/>
      <c r="AD107" s="1"/>
      <c r="AE107" s="1"/>
      <c r="AF107" s="1"/>
      <c r="AG107" s="1"/>
      <c r="AH107" s="1"/>
    </row>
    <row r="108" spans="1:35" x14ac:dyDescent="0.25">
      <c r="A108" s="1011"/>
      <c r="B108">
        <v>106</v>
      </c>
      <c r="C108" s="1" t="s">
        <v>165</v>
      </c>
      <c r="D108" s="13"/>
      <c r="E108" s="1">
        <v>6</v>
      </c>
      <c r="F108" s="1">
        <f t="shared" si="10"/>
        <v>3.5999999999999996</v>
      </c>
      <c r="G108" s="1"/>
      <c r="H108" s="10"/>
      <c r="I108" s="10"/>
      <c r="J108" s="236">
        <v>4318</v>
      </c>
      <c r="K108" s="237">
        <v>5</v>
      </c>
      <c r="L108" s="41"/>
      <c r="M108" s="68"/>
      <c r="N108" s="12"/>
      <c r="O108" s="12"/>
      <c r="P108" s="13"/>
      <c r="Q108" s="13"/>
      <c r="R108" s="13"/>
      <c r="S108" s="1"/>
      <c r="T108" s="39"/>
      <c r="U108" s="189"/>
      <c r="V108" s="190"/>
      <c r="W108" s="190"/>
      <c r="X108" s="193"/>
      <c r="Y108" s="193"/>
      <c r="Z108" s="1"/>
      <c r="AA108" s="1"/>
      <c r="AB108" s="1"/>
      <c r="AC108" s="1"/>
      <c r="AD108" s="1"/>
      <c r="AE108" s="1"/>
      <c r="AF108" s="1"/>
      <c r="AG108" s="1"/>
      <c r="AH108" s="1"/>
    </row>
    <row r="109" spans="1:35" x14ac:dyDescent="0.25">
      <c r="A109" s="1011"/>
      <c r="B109">
        <v>107</v>
      </c>
      <c r="C109" s="1" t="s">
        <v>166</v>
      </c>
      <c r="D109" s="13"/>
      <c r="E109" s="1">
        <v>4</v>
      </c>
      <c r="F109" s="1">
        <f t="shared" si="10"/>
        <v>2.4</v>
      </c>
      <c r="G109" s="1"/>
      <c r="H109" s="10"/>
      <c r="I109" s="10"/>
      <c r="J109" s="236">
        <v>2871</v>
      </c>
      <c r="K109" s="237">
        <v>2</v>
      </c>
      <c r="L109" s="41"/>
      <c r="M109" s="68"/>
      <c r="N109" s="12"/>
      <c r="O109" s="12"/>
      <c r="P109" s="13"/>
      <c r="Q109" s="13"/>
      <c r="R109" s="13"/>
      <c r="S109" s="1"/>
      <c r="T109" s="39"/>
      <c r="U109" s="189"/>
      <c r="V109" s="190"/>
      <c r="W109" s="190"/>
      <c r="X109" s="193"/>
      <c r="Y109" s="193"/>
      <c r="Z109" s="1"/>
      <c r="AA109" s="1"/>
      <c r="AB109" s="1"/>
      <c r="AC109" s="1"/>
      <c r="AD109" s="1"/>
      <c r="AE109" s="1"/>
      <c r="AF109" s="1"/>
      <c r="AG109" s="1"/>
      <c r="AH109" s="1"/>
    </row>
    <row r="110" spans="1:35" x14ac:dyDescent="0.25">
      <c r="A110" s="1011"/>
      <c r="B110">
        <v>108</v>
      </c>
      <c r="C110" s="1" t="s">
        <v>167</v>
      </c>
      <c r="D110" s="13"/>
      <c r="E110" s="1">
        <v>2.5</v>
      </c>
      <c r="F110" s="1">
        <f t="shared" si="10"/>
        <v>1.5</v>
      </c>
      <c r="G110" s="1"/>
      <c r="H110" s="10"/>
      <c r="I110" s="10"/>
      <c r="J110" s="236">
        <v>806</v>
      </c>
      <c r="K110" s="237">
        <v>3</v>
      </c>
      <c r="L110" s="41"/>
      <c r="M110" s="68"/>
      <c r="N110" s="12"/>
      <c r="O110" s="12"/>
      <c r="P110" s="13"/>
      <c r="Q110" s="13"/>
      <c r="R110" s="13"/>
      <c r="S110" s="1"/>
      <c r="T110" s="39"/>
      <c r="U110" s="189"/>
      <c r="V110" s="190"/>
      <c r="W110" s="190"/>
      <c r="X110" s="193"/>
      <c r="Y110" s="193"/>
      <c r="Z110" s="1"/>
      <c r="AA110" s="1"/>
      <c r="AB110" s="1"/>
      <c r="AC110" s="1"/>
      <c r="AD110" s="1"/>
      <c r="AE110" s="1"/>
      <c r="AF110" s="1"/>
      <c r="AG110" s="1"/>
      <c r="AH110" s="1"/>
    </row>
    <row r="111" spans="1:35" ht="18.75" x14ac:dyDescent="0.25">
      <c r="A111" s="1011"/>
      <c r="B111">
        <v>109</v>
      </c>
      <c r="C111" s="2" t="s">
        <v>168</v>
      </c>
      <c r="D111" s="185"/>
      <c r="E111" s="1">
        <v>55</v>
      </c>
      <c r="F111" s="1">
        <f>E111*0.6</f>
        <v>33</v>
      </c>
      <c r="G111" s="1">
        <v>12.8</v>
      </c>
      <c r="H111" s="10">
        <v>11</v>
      </c>
      <c r="I111" s="10">
        <v>3</v>
      </c>
      <c r="J111" s="236">
        <v>23198</v>
      </c>
      <c r="K111" s="237">
        <v>6</v>
      </c>
      <c r="L111" s="27">
        <f>G111*0.5</f>
        <v>6.4</v>
      </c>
      <c r="M111" s="50">
        <v>0.5</v>
      </c>
      <c r="N111" s="12" t="s">
        <v>50</v>
      </c>
      <c r="O111" s="93" t="s">
        <v>50</v>
      </c>
      <c r="P111" s="13" t="s">
        <v>50</v>
      </c>
      <c r="Q111" s="13" t="s">
        <v>50</v>
      </c>
      <c r="R111" s="93" t="s">
        <v>50</v>
      </c>
      <c r="S111" s="1" t="s">
        <v>71</v>
      </c>
      <c r="T111" s="1" t="s">
        <v>70</v>
      </c>
      <c r="U111" s="189"/>
      <c r="V111" s="190"/>
      <c r="W111" s="190" t="s">
        <v>245</v>
      </c>
      <c r="X111" s="193"/>
      <c r="Y111" s="193" t="s">
        <v>245</v>
      </c>
      <c r="Z111" s="1"/>
      <c r="AA111" s="1"/>
      <c r="AB111" s="1"/>
      <c r="AC111" s="1"/>
      <c r="AD111" s="1"/>
      <c r="AE111" s="1"/>
      <c r="AF111" s="1"/>
      <c r="AG111" s="1"/>
      <c r="AH111" s="1"/>
    </row>
    <row r="112" spans="1:35" x14ac:dyDescent="0.25">
      <c r="A112" s="1011"/>
      <c r="B112">
        <v>110</v>
      </c>
      <c r="C112" s="1" t="s">
        <v>169</v>
      </c>
      <c r="D112" s="13"/>
      <c r="E112" s="1">
        <v>4</v>
      </c>
      <c r="F112" s="1">
        <f t="shared" ref="F112:F116" si="11">E112*0.6</f>
        <v>2.4</v>
      </c>
      <c r="G112" s="1"/>
      <c r="H112" s="10"/>
      <c r="I112" s="10"/>
      <c r="J112" s="236">
        <v>17831</v>
      </c>
      <c r="K112" s="237">
        <v>1</v>
      </c>
      <c r="L112" s="41"/>
      <c r="M112" s="68"/>
      <c r="N112" s="12"/>
      <c r="O112" s="12"/>
      <c r="P112" s="13"/>
      <c r="Q112" s="13"/>
      <c r="R112" s="13"/>
      <c r="S112" s="1"/>
      <c r="T112" s="1"/>
      <c r="U112" s="189"/>
      <c r="V112" s="190"/>
      <c r="W112" s="190"/>
      <c r="X112" s="193"/>
      <c r="Y112" s="193"/>
      <c r="Z112" s="1"/>
      <c r="AA112" s="1"/>
      <c r="AB112" s="1"/>
      <c r="AC112" s="1"/>
      <c r="AD112" s="1"/>
      <c r="AE112" s="1"/>
      <c r="AF112" s="1"/>
      <c r="AG112" s="1"/>
      <c r="AH112" s="1"/>
    </row>
    <row r="113" spans="1:35" x14ac:dyDescent="0.25">
      <c r="A113" s="1011"/>
      <c r="B113">
        <v>111</v>
      </c>
      <c r="C113" s="1" t="s">
        <v>170</v>
      </c>
      <c r="D113" s="13"/>
      <c r="E113" s="1">
        <v>8</v>
      </c>
      <c r="F113" s="1">
        <f t="shared" si="11"/>
        <v>4.8</v>
      </c>
      <c r="G113" s="1"/>
      <c r="H113" s="10"/>
      <c r="I113" s="10"/>
      <c r="J113" s="236">
        <v>2445</v>
      </c>
      <c r="K113" s="237">
        <v>1</v>
      </c>
      <c r="L113" s="41"/>
      <c r="M113" s="68"/>
      <c r="N113" s="12"/>
      <c r="O113" s="12"/>
      <c r="P113" s="13"/>
      <c r="Q113" s="13"/>
      <c r="R113" s="13"/>
      <c r="S113" s="1"/>
      <c r="T113" s="1"/>
      <c r="U113" s="189"/>
      <c r="V113" s="190"/>
      <c r="W113" s="190"/>
      <c r="X113" s="193"/>
      <c r="Y113" s="193"/>
      <c r="Z113" s="1"/>
      <c r="AA113" s="1"/>
      <c r="AB113" s="1"/>
      <c r="AC113" s="1"/>
      <c r="AD113" s="1"/>
      <c r="AE113" s="1"/>
      <c r="AF113" s="1"/>
      <c r="AG113" s="1"/>
      <c r="AH113" s="1"/>
    </row>
    <row r="114" spans="1:35" x14ac:dyDescent="0.25">
      <c r="A114" s="1011"/>
      <c r="B114">
        <v>112</v>
      </c>
      <c r="C114" s="1" t="s">
        <v>171</v>
      </c>
      <c r="D114" s="13"/>
      <c r="E114" s="1">
        <v>6</v>
      </c>
      <c r="F114" s="1">
        <f t="shared" si="11"/>
        <v>3.5999999999999996</v>
      </c>
      <c r="G114" s="1"/>
      <c r="H114" s="10"/>
      <c r="I114" s="10"/>
      <c r="J114" s="236">
        <v>1980</v>
      </c>
      <c r="K114" s="237">
        <v>2</v>
      </c>
      <c r="L114" s="41"/>
      <c r="M114" s="68"/>
      <c r="N114" s="12"/>
      <c r="O114" s="12"/>
      <c r="P114" s="13"/>
      <c r="Q114" s="13"/>
      <c r="R114" s="13"/>
      <c r="S114" s="1"/>
      <c r="T114" s="1"/>
      <c r="U114" s="189"/>
      <c r="V114" s="190"/>
      <c r="W114" s="190"/>
      <c r="X114" s="193"/>
      <c r="Y114" s="193"/>
      <c r="Z114" s="1"/>
      <c r="AA114" s="1"/>
      <c r="AB114" s="1"/>
      <c r="AC114" s="1"/>
      <c r="AD114" s="1"/>
      <c r="AE114" s="1"/>
      <c r="AF114" s="1"/>
      <c r="AG114" s="1"/>
      <c r="AH114" s="1"/>
    </row>
    <row r="115" spans="1:35" x14ac:dyDescent="0.25">
      <c r="A115" s="1011"/>
      <c r="B115">
        <v>113</v>
      </c>
      <c r="C115" s="1" t="s">
        <v>172</v>
      </c>
      <c r="D115" s="13"/>
      <c r="E115" s="1">
        <v>6</v>
      </c>
      <c r="F115" s="1">
        <f t="shared" si="11"/>
        <v>3.5999999999999996</v>
      </c>
      <c r="G115" s="1"/>
      <c r="H115" s="10"/>
      <c r="I115" s="10"/>
      <c r="J115" s="236">
        <v>1274</v>
      </c>
      <c r="K115" s="237"/>
      <c r="L115" s="41"/>
      <c r="M115" s="68"/>
      <c r="N115" s="12"/>
      <c r="O115" s="12"/>
      <c r="P115" s="13"/>
      <c r="Q115" s="13"/>
      <c r="R115" s="13"/>
      <c r="S115" s="1"/>
      <c r="T115" s="1"/>
      <c r="U115" s="189"/>
      <c r="V115" s="190"/>
      <c r="W115" s="190"/>
      <c r="X115" s="193"/>
      <c r="Y115" s="193"/>
      <c r="Z115" s="1"/>
      <c r="AA115" s="1"/>
      <c r="AB115" s="1"/>
      <c r="AC115" s="1"/>
      <c r="AD115" s="1"/>
      <c r="AE115" s="1"/>
      <c r="AF115" s="1"/>
      <c r="AG115" s="1"/>
      <c r="AH115" s="1"/>
    </row>
    <row r="116" spans="1:35" x14ac:dyDescent="0.25">
      <c r="A116" s="1011"/>
      <c r="B116">
        <v>114</v>
      </c>
      <c r="C116" s="1" t="s">
        <v>173</v>
      </c>
      <c r="D116" s="13"/>
      <c r="E116" s="1">
        <v>11</v>
      </c>
      <c r="F116" s="1">
        <f t="shared" si="11"/>
        <v>6.6</v>
      </c>
      <c r="G116" s="1"/>
      <c r="H116" s="10"/>
      <c r="I116" s="10"/>
      <c r="J116" s="236">
        <v>2990</v>
      </c>
      <c r="K116" s="237"/>
      <c r="L116" s="41"/>
      <c r="M116" s="68"/>
      <c r="N116" s="12"/>
      <c r="O116" s="12"/>
      <c r="P116" s="13"/>
      <c r="Q116" s="13"/>
      <c r="R116" s="13"/>
      <c r="S116" s="1"/>
      <c r="T116" s="1"/>
      <c r="U116" s="189"/>
      <c r="V116" s="190"/>
      <c r="W116" s="190"/>
      <c r="X116" s="193"/>
      <c r="Y116" s="193"/>
      <c r="Z116" s="1"/>
      <c r="AA116" s="1"/>
      <c r="AB116" s="1"/>
      <c r="AC116" s="1"/>
      <c r="AD116" s="1"/>
      <c r="AE116" s="1"/>
      <c r="AF116" s="1"/>
      <c r="AG116" s="1"/>
      <c r="AH116" s="1"/>
      <c r="AI116" s="43">
        <f>SUM(L95:L116)</f>
        <v>30.950000000000003</v>
      </c>
    </row>
    <row r="117" spans="1:35" ht="21" x14ac:dyDescent="0.25">
      <c r="A117" s="1011" t="s">
        <v>354</v>
      </c>
      <c r="B117">
        <v>115</v>
      </c>
      <c r="C117" s="2" t="s">
        <v>0</v>
      </c>
      <c r="D117" s="185" t="s">
        <v>245</v>
      </c>
      <c r="E117" s="1">
        <v>37</v>
      </c>
      <c r="F117" s="1">
        <f>E117*0.6</f>
        <v>22.2</v>
      </c>
      <c r="G117" s="1">
        <v>22.2</v>
      </c>
      <c r="H117" s="1">
        <v>22</v>
      </c>
      <c r="I117" s="4">
        <v>0</v>
      </c>
      <c r="J117" s="83">
        <v>10903</v>
      </c>
      <c r="K117" s="76">
        <v>0</v>
      </c>
      <c r="L117" s="245">
        <f>G117*0.75</f>
        <v>16.649999999999999</v>
      </c>
      <c r="M117" s="79">
        <v>0.75</v>
      </c>
      <c r="N117" s="70" t="s">
        <v>50</v>
      </c>
      <c r="O117" s="71" t="s">
        <v>50</v>
      </c>
      <c r="P117" s="70" t="s">
        <v>50</v>
      </c>
      <c r="Q117" s="70" t="s">
        <v>50</v>
      </c>
      <c r="R117" s="13"/>
      <c r="S117" s="1" t="s">
        <v>73</v>
      </c>
      <c r="T117" s="1" t="s">
        <v>69</v>
      </c>
      <c r="U117" s="78" t="s">
        <v>245</v>
      </c>
      <c r="V117" s="190" t="s">
        <v>245</v>
      </c>
      <c r="W117" s="193" t="s">
        <v>245</v>
      </c>
      <c r="X117" s="193"/>
      <c r="Y117" s="193" t="s">
        <v>245</v>
      </c>
      <c r="Z117" s="1" t="s">
        <v>245</v>
      </c>
      <c r="AA117" s="1"/>
      <c r="AB117" s="1"/>
      <c r="AC117" s="1"/>
      <c r="AD117" s="1"/>
      <c r="AE117" s="1"/>
      <c r="AF117" s="1"/>
      <c r="AG117" s="1"/>
      <c r="AH117" s="1"/>
      <c r="AI117" t="s">
        <v>312</v>
      </c>
    </row>
    <row r="118" spans="1:35" ht="17.25" x14ac:dyDescent="0.25">
      <c r="A118" s="1011"/>
      <c r="B118">
        <v>116</v>
      </c>
      <c r="C118" s="2" t="s">
        <v>192</v>
      </c>
      <c r="D118" s="185"/>
      <c r="E118" s="1">
        <v>58</v>
      </c>
      <c r="F118" s="1">
        <f>E118*0.6</f>
        <v>34.799999999999997</v>
      </c>
      <c r="G118" s="244">
        <v>12</v>
      </c>
      <c r="H118" s="1">
        <v>5</v>
      </c>
      <c r="I118" s="1">
        <v>16</v>
      </c>
      <c r="J118" s="246">
        <v>39191</v>
      </c>
      <c r="K118" s="247">
        <v>1</v>
      </c>
      <c r="L118" s="245">
        <f>G118*0.75</f>
        <v>9</v>
      </c>
      <c r="M118" s="79">
        <v>0.75</v>
      </c>
      <c r="N118" s="12" t="s">
        <v>50</v>
      </c>
      <c r="O118" s="71" t="s">
        <v>50</v>
      </c>
      <c r="P118" s="13" t="s">
        <v>50</v>
      </c>
      <c r="Q118" s="13" t="s">
        <v>50</v>
      </c>
      <c r="R118" s="13"/>
      <c r="S118" s="1" t="s">
        <v>71</v>
      </c>
      <c r="T118" s="1" t="s">
        <v>69</v>
      </c>
      <c r="U118" s="189" t="s">
        <v>245</v>
      </c>
      <c r="V118" s="193"/>
      <c r="W118" s="190" t="s">
        <v>245</v>
      </c>
      <c r="X118" s="193"/>
      <c r="Y118" s="193" t="s">
        <v>245</v>
      </c>
      <c r="Z118" s="1"/>
      <c r="AA118" s="1"/>
      <c r="AB118" s="1"/>
      <c r="AC118" s="1"/>
      <c r="AD118" s="1"/>
      <c r="AE118" s="1" t="s">
        <v>245</v>
      </c>
      <c r="AF118" s="1"/>
      <c r="AG118" s="1"/>
      <c r="AH118" s="1"/>
      <c r="AI118" t="s">
        <v>217</v>
      </c>
    </row>
    <row r="119" spans="1:35" ht="21" x14ac:dyDescent="0.25">
      <c r="A119" s="1011"/>
      <c r="B119">
        <v>117</v>
      </c>
      <c r="C119" s="2" t="s">
        <v>193</v>
      </c>
      <c r="D119" s="185"/>
      <c r="E119" s="1">
        <v>104</v>
      </c>
      <c r="F119" s="1">
        <f>E119*0.6</f>
        <v>62.4</v>
      </c>
      <c r="G119" s="1">
        <v>16.399999999999999</v>
      </c>
      <c r="H119" s="1">
        <v>20</v>
      </c>
      <c r="I119" s="1">
        <v>6</v>
      </c>
      <c r="J119" s="246">
        <v>37314</v>
      </c>
      <c r="K119" s="247">
        <v>15</v>
      </c>
      <c r="L119" s="245">
        <f>G119*0.5</f>
        <v>8.1999999999999993</v>
      </c>
      <c r="M119" s="57">
        <v>0.5</v>
      </c>
      <c r="N119" s="12" t="s">
        <v>50</v>
      </c>
      <c r="O119" s="70" t="s">
        <v>50</v>
      </c>
      <c r="P119" s="70" t="s">
        <v>50</v>
      </c>
      <c r="Q119" s="70" t="s">
        <v>50</v>
      </c>
      <c r="R119" s="70" t="s">
        <v>50</v>
      </c>
      <c r="S119" s="1" t="s">
        <v>71</v>
      </c>
      <c r="T119" s="1" t="s">
        <v>70</v>
      </c>
      <c r="U119" s="189"/>
      <c r="V119" s="190"/>
      <c r="W119" s="193" t="s">
        <v>245</v>
      </c>
      <c r="X119" s="193"/>
      <c r="Y119" s="193" t="s">
        <v>245</v>
      </c>
      <c r="Z119" s="1"/>
      <c r="AA119" s="1"/>
      <c r="AB119" s="1"/>
      <c r="AC119" s="1"/>
      <c r="AD119" s="1"/>
      <c r="AE119" s="1" t="s">
        <v>245</v>
      </c>
      <c r="AF119" s="1"/>
      <c r="AG119" s="1"/>
      <c r="AH119" s="1"/>
      <c r="AI119" t="s">
        <v>314</v>
      </c>
    </row>
    <row r="120" spans="1:35" s="102" customFormat="1" ht="30" x14ac:dyDescent="0.25">
      <c r="A120" s="1011"/>
      <c r="B120">
        <v>118</v>
      </c>
      <c r="C120" s="238" t="s">
        <v>284</v>
      </c>
      <c r="D120" s="239"/>
      <c r="E120" s="106">
        <v>34</v>
      </c>
      <c r="F120" s="106">
        <f t="shared" ref="F120:F123" si="12">E120*0.6</f>
        <v>20.399999999999999</v>
      </c>
      <c r="G120" s="248">
        <v>14</v>
      </c>
      <c r="H120" s="106"/>
      <c r="I120" s="106"/>
      <c r="J120" s="249">
        <v>30634</v>
      </c>
      <c r="K120" s="250">
        <v>22</v>
      </c>
      <c r="L120" s="251">
        <f>G120*0.5</f>
        <v>7</v>
      </c>
      <c r="M120" s="57">
        <v>0.5</v>
      </c>
      <c r="N120" s="12" t="s">
        <v>50</v>
      </c>
      <c r="O120" s="70" t="s">
        <v>50</v>
      </c>
      <c r="P120" s="70" t="s">
        <v>50</v>
      </c>
      <c r="Q120" s="70" t="s">
        <v>50</v>
      </c>
      <c r="R120" s="70" t="s">
        <v>50</v>
      </c>
      <c r="S120" s="106"/>
      <c r="T120" s="106"/>
      <c r="U120" s="203"/>
      <c r="V120" s="201"/>
      <c r="W120" s="13" t="s">
        <v>245</v>
      </c>
      <c r="X120" s="13"/>
      <c r="Y120" s="13" t="s">
        <v>245</v>
      </c>
      <c r="Z120" s="106"/>
      <c r="AA120" s="106"/>
      <c r="AB120" s="106"/>
      <c r="AC120" s="106"/>
      <c r="AD120" s="106"/>
      <c r="AE120" s="106"/>
      <c r="AF120" s="106"/>
      <c r="AG120" s="106"/>
      <c r="AH120" s="106"/>
      <c r="AI120" s="102" t="s">
        <v>313</v>
      </c>
    </row>
    <row r="121" spans="1:35" x14ac:dyDescent="0.25">
      <c r="A121" s="1011"/>
      <c r="B121">
        <v>119</v>
      </c>
      <c r="C121" s="1" t="s">
        <v>190</v>
      </c>
      <c r="D121" s="13"/>
      <c r="E121" s="1">
        <v>6</v>
      </c>
      <c r="F121" s="1">
        <f t="shared" si="12"/>
        <v>3.5999999999999996</v>
      </c>
      <c r="G121" s="1"/>
      <c r="H121" s="1"/>
      <c r="I121" s="1"/>
      <c r="J121" s="246">
        <v>3359</v>
      </c>
      <c r="K121" s="247">
        <v>12</v>
      </c>
      <c r="L121" s="252"/>
      <c r="M121" s="86"/>
      <c r="N121" s="12"/>
      <c r="O121" s="12"/>
      <c r="P121" s="13"/>
      <c r="Q121" s="13"/>
      <c r="R121" s="13"/>
      <c r="S121" s="1"/>
      <c r="T121" s="1"/>
      <c r="U121" s="189"/>
      <c r="V121" s="190"/>
      <c r="W121" s="193"/>
      <c r="X121" s="193"/>
      <c r="Y121" s="193"/>
      <c r="Z121" s="1"/>
      <c r="AA121" s="1"/>
      <c r="AB121" s="1"/>
      <c r="AC121" s="1"/>
      <c r="AD121" s="1"/>
      <c r="AE121" s="1"/>
      <c r="AF121" s="1"/>
      <c r="AG121" s="1"/>
      <c r="AH121" s="1"/>
    </row>
    <row r="122" spans="1:35" x14ac:dyDescent="0.25">
      <c r="A122" s="1011"/>
      <c r="B122">
        <v>120</v>
      </c>
      <c r="C122" s="1" t="s">
        <v>211</v>
      </c>
      <c r="D122" s="13"/>
      <c r="E122" s="1">
        <v>28</v>
      </c>
      <c r="F122" s="1">
        <f t="shared" si="12"/>
        <v>16.8</v>
      </c>
      <c r="G122" s="1"/>
      <c r="H122" s="1"/>
      <c r="I122" s="1"/>
      <c r="J122" s="246">
        <v>15391</v>
      </c>
      <c r="K122" s="247">
        <v>7</v>
      </c>
      <c r="L122" s="252"/>
      <c r="M122" s="86"/>
      <c r="N122" s="12"/>
      <c r="O122" s="12"/>
      <c r="P122" s="13"/>
      <c r="Q122" s="13"/>
      <c r="R122" s="13"/>
      <c r="S122" s="1"/>
      <c r="T122" s="1"/>
      <c r="U122" s="189"/>
      <c r="V122" s="190"/>
      <c r="W122" s="193"/>
      <c r="X122" s="193"/>
      <c r="Y122" s="193"/>
      <c r="Z122" s="1"/>
      <c r="AA122" s="1"/>
      <c r="AB122" s="1"/>
      <c r="AC122" s="1"/>
      <c r="AD122" s="1"/>
      <c r="AE122" s="1"/>
      <c r="AF122" s="1"/>
      <c r="AG122" s="1"/>
      <c r="AH122" s="1"/>
    </row>
    <row r="123" spans="1:35" x14ac:dyDescent="0.25">
      <c r="A123" s="1011"/>
      <c r="B123">
        <v>121</v>
      </c>
      <c r="C123" s="1" t="s">
        <v>191</v>
      </c>
      <c r="D123" s="13"/>
      <c r="E123" s="1">
        <v>24</v>
      </c>
      <c r="F123" s="1">
        <f t="shared" si="12"/>
        <v>14.399999999999999</v>
      </c>
      <c r="G123" s="1"/>
      <c r="H123" s="1"/>
      <c r="I123" s="1"/>
      <c r="J123" s="246">
        <v>10809</v>
      </c>
      <c r="K123" s="247">
        <v>8</v>
      </c>
      <c r="L123" s="252"/>
      <c r="M123" s="86"/>
      <c r="N123" s="12"/>
      <c r="O123" s="12"/>
      <c r="P123" s="13"/>
      <c r="Q123" s="13"/>
      <c r="R123" s="13"/>
      <c r="S123" s="1"/>
      <c r="T123" s="1"/>
      <c r="U123" s="189"/>
      <c r="V123" s="190"/>
      <c r="W123" s="193"/>
      <c r="X123" s="193"/>
      <c r="Y123" s="193"/>
      <c r="Z123" s="1"/>
      <c r="AA123" s="1"/>
      <c r="AB123" s="1"/>
      <c r="AC123" s="1"/>
      <c r="AD123" s="1"/>
      <c r="AE123" s="1"/>
      <c r="AF123" s="1"/>
      <c r="AG123" s="1"/>
      <c r="AH123" s="1"/>
    </row>
    <row r="124" spans="1:35" ht="21" x14ac:dyDescent="0.25">
      <c r="A124" s="1011"/>
      <c r="B124">
        <v>122</v>
      </c>
      <c r="C124" s="2" t="s">
        <v>1</v>
      </c>
      <c r="D124" s="185" t="s">
        <v>245</v>
      </c>
      <c r="E124" s="1">
        <v>19</v>
      </c>
      <c r="F124" s="1">
        <f>E124*0.6</f>
        <v>11.4</v>
      </c>
      <c r="G124" s="244">
        <v>10.5</v>
      </c>
      <c r="H124" s="1">
        <v>11.4</v>
      </c>
      <c r="I124" s="1">
        <v>0</v>
      </c>
      <c r="J124" s="246">
        <v>4966</v>
      </c>
      <c r="K124" s="247">
        <v>0</v>
      </c>
      <c r="L124" s="245">
        <f>G124*0.75</f>
        <v>7.875</v>
      </c>
      <c r="M124" s="79">
        <v>0.75</v>
      </c>
      <c r="N124" s="12" t="s">
        <v>50</v>
      </c>
      <c r="O124" s="71" t="s">
        <v>50</v>
      </c>
      <c r="P124" s="70" t="s">
        <v>50</v>
      </c>
      <c r="Q124" s="70" t="s">
        <v>50</v>
      </c>
      <c r="R124" s="13"/>
      <c r="S124" s="1" t="s">
        <v>71</v>
      </c>
      <c r="T124" s="1" t="s">
        <v>69</v>
      </c>
      <c r="U124" s="78" t="s">
        <v>245</v>
      </c>
      <c r="V124" s="190" t="s">
        <v>245</v>
      </c>
      <c r="W124" s="193" t="s">
        <v>245</v>
      </c>
      <c r="X124" s="193"/>
      <c r="Y124" s="193" t="s">
        <v>245</v>
      </c>
      <c r="Z124" s="1"/>
      <c r="AA124" s="1"/>
      <c r="AB124" s="1"/>
      <c r="AC124" s="1"/>
      <c r="AD124" s="1"/>
      <c r="AE124" s="1"/>
      <c r="AF124" s="1"/>
      <c r="AG124" s="1"/>
      <c r="AH124" s="1"/>
      <c r="AI124" t="s">
        <v>217</v>
      </c>
    </row>
    <row r="125" spans="1:35" ht="21" x14ac:dyDescent="0.25">
      <c r="A125" s="1011"/>
      <c r="B125">
        <v>123</v>
      </c>
      <c r="C125" s="2" t="s">
        <v>2</v>
      </c>
      <c r="D125" s="185" t="s">
        <v>245</v>
      </c>
      <c r="E125" s="1">
        <v>47</v>
      </c>
      <c r="F125" s="1">
        <f>E125*0.6</f>
        <v>28.2</v>
      </c>
      <c r="G125" s="244">
        <v>22</v>
      </c>
      <c r="H125" s="1">
        <v>28</v>
      </c>
      <c r="I125" s="1">
        <v>0</v>
      </c>
      <c r="J125" s="246">
        <v>13134</v>
      </c>
      <c r="K125" s="247">
        <v>0</v>
      </c>
      <c r="L125" s="245">
        <f>G125*0.75</f>
        <v>16.5</v>
      </c>
      <c r="M125" s="79">
        <v>0.75</v>
      </c>
      <c r="N125" s="70" t="s">
        <v>50</v>
      </c>
      <c r="O125" s="71" t="s">
        <v>50</v>
      </c>
      <c r="P125" s="70" t="s">
        <v>50</v>
      </c>
      <c r="Q125" s="70" t="s">
        <v>50</v>
      </c>
      <c r="R125" s="13"/>
      <c r="S125" s="1" t="s">
        <v>71</v>
      </c>
      <c r="T125" s="1" t="s">
        <v>69</v>
      </c>
      <c r="U125" s="78" t="s">
        <v>245</v>
      </c>
      <c r="V125" s="190" t="s">
        <v>245</v>
      </c>
      <c r="W125" s="193" t="s">
        <v>245</v>
      </c>
      <c r="X125" s="193"/>
      <c r="Y125" s="193" t="s">
        <v>245</v>
      </c>
      <c r="Z125" s="1"/>
      <c r="AA125" s="1"/>
      <c r="AB125" s="1"/>
      <c r="AC125" s="1"/>
      <c r="AD125" s="1"/>
      <c r="AE125" s="1"/>
      <c r="AF125" s="1"/>
      <c r="AG125" s="1"/>
      <c r="AH125" s="1"/>
      <c r="AI125" t="s">
        <v>217</v>
      </c>
    </row>
    <row r="126" spans="1:35" ht="21" x14ac:dyDescent="0.25">
      <c r="A126" s="1011"/>
      <c r="B126">
        <v>124</v>
      </c>
      <c r="C126" s="2" t="s">
        <v>14</v>
      </c>
      <c r="D126" s="185" t="s">
        <v>245</v>
      </c>
      <c r="E126" s="1">
        <v>34</v>
      </c>
      <c r="F126" s="1">
        <f>E126*0.6</f>
        <v>20.399999999999999</v>
      </c>
      <c r="G126" s="1">
        <v>20</v>
      </c>
      <c r="H126" s="1">
        <v>20</v>
      </c>
      <c r="I126" s="1">
        <v>5</v>
      </c>
      <c r="J126" s="246">
        <v>12252</v>
      </c>
      <c r="K126" s="247">
        <v>1</v>
      </c>
      <c r="L126" s="245">
        <f>G126*0.75</f>
        <v>15</v>
      </c>
      <c r="M126" s="79">
        <v>0.75</v>
      </c>
      <c r="N126" s="70" t="s">
        <v>50</v>
      </c>
      <c r="O126" s="71" t="s">
        <v>50</v>
      </c>
      <c r="P126" s="13" t="s">
        <v>50</v>
      </c>
      <c r="Q126" s="70" t="s">
        <v>50</v>
      </c>
      <c r="R126" s="13"/>
      <c r="S126" s="1" t="s">
        <v>71</v>
      </c>
      <c r="T126" s="1" t="s">
        <v>69</v>
      </c>
      <c r="U126" s="78" t="s">
        <v>245</v>
      </c>
      <c r="V126" s="190" t="s">
        <v>245</v>
      </c>
      <c r="W126" s="190" t="s">
        <v>245</v>
      </c>
      <c r="X126" s="193"/>
      <c r="Y126" s="193" t="s">
        <v>245</v>
      </c>
      <c r="Z126" s="1"/>
      <c r="AA126" s="1"/>
      <c r="AB126" s="1"/>
      <c r="AC126" s="1"/>
      <c r="AD126" s="1"/>
      <c r="AE126" s="1"/>
      <c r="AF126" s="1"/>
      <c r="AG126" s="1"/>
      <c r="AH126" s="1"/>
      <c r="AI126" t="s">
        <v>217</v>
      </c>
    </row>
    <row r="127" spans="1:35" x14ac:dyDescent="0.25">
      <c r="A127" s="1011"/>
      <c r="B127">
        <v>125</v>
      </c>
      <c r="C127" s="1" t="s">
        <v>101</v>
      </c>
      <c r="D127" s="13"/>
      <c r="E127" s="1">
        <v>17</v>
      </c>
      <c r="F127" s="1">
        <f t="shared" ref="F127:F133" si="13">E127*0.6</f>
        <v>10.199999999999999</v>
      </c>
      <c r="G127" s="1"/>
      <c r="H127" s="1"/>
      <c r="I127" s="1"/>
      <c r="J127" s="246">
        <v>4989</v>
      </c>
      <c r="K127" s="247">
        <v>2</v>
      </c>
      <c r="L127" s="252"/>
      <c r="M127" s="86"/>
      <c r="N127" s="12"/>
      <c r="O127" s="12"/>
      <c r="P127" s="13"/>
      <c r="Q127" s="13"/>
      <c r="R127" s="13"/>
      <c r="S127" s="1"/>
      <c r="T127" s="1"/>
      <c r="U127" s="189"/>
      <c r="V127" s="190"/>
      <c r="W127" s="190"/>
      <c r="X127" s="193"/>
      <c r="Y127" s="193"/>
      <c r="Z127" s="1"/>
      <c r="AA127" s="1"/>
      <c r="AB127" s="1"/>
      <c r="AC127" s="1"/>
      <c r="AD127" s="1"/>
      <c r="AE127" s="1"/>
      <c r="AF127" s="1"/>
      <c r="AG127" s="1"/>
      <c r="AH127" s="1"/>
    </row>
    <row r="128" spans="1:35" s="102" customFormat="1" ht="30" x14ac:dyDescent="0.25">
      <c r="A128" s="1011"/>
      <c r="B128">
        <v>126</v>
      </c>
      <c r="C128" s="238" t="s">
        <v>268</v>
      </c>
      <c r="D128" s="239"/>
      <c r="E128" s="106">
        <v>42</v>
      </c>
      <c r="F128" s="106">
        <f t="shared" si="13"/>
        <v>25.2</v>
      </c>
      <c r="G128" s="106">
        <v>12</v>
      </c>
      <c r="H128" s="106"/>
      <c r="I128" s="106"/>
      <c r="J128" s="249">
        <v>28494</v>
      </c>
      <c r="K128" s="250">
        <v>56</v>
      </c>
      <c r="L128" s="251">
        <f>G128*0.5</f>
        <v>6</v>
      </c>
      <c r="M128" s="108">
        <v>0.5</v>
      </c>
      <c r="N128" s="12" t="s">
        <v>50</v>
      </c>
      <c r="O128" s="13" t="s">
        <v>50</v>
      </c>
      <c r="P128" s="13" t="s">
        <v>50</v>
      </c>
      <c r="Q128" s="70" t="s">
        <v>50</v>
      </c>
      <c r="R128" s="70" t="s">
        <v>50</v>
      </c>
      <c r="S128" s="106"/>
      <c r="T128" s="106"/>
      <c r="U128" s="203"/>
      <c r="V128" s="201"/>
      <c r="W128" s="201"/>
      <c r="X128" s="13"/>
      <c r="Y128" s="13"/>
      <c r="Z128" s="106"/>
      <c r="AA128" s="106"/>
      <c r="AB128" s="106"/>
      <c r="AC128" s="106"/>
      <c r="AD128" s="106"/>
      <c r="AE128" s="106"/>
      <c r="AF128" s="106"/>
      <c r="AG128" s="106"/>
      <c r="AH128" s="106"/>
      <c r="AI128" s="102" t="s">
        <v>315</v>
      </c>
    </row>
    <row r="129" spans="1:35" x14ac:dyDescent="0.25">
      <c r="A129" s="1011"/>
      <c r="B129">
        <v>127</v>
      </c>
      <c r="C129" s="1" t="s">
        <v>103</v>
      </c>
      <c r="D129" s="13"/>
      <c r="E129" s="1">
        <v>24</v>
      </c>
      <c r="F129" s="1">
        <f t="shared" si="13"/>
        <v>14.399999999999999</v>
      </c>
      <c r="G129" s="1"/>
      <c r="H129" s="1"/>
      <c r="I129" s="1"/>
      <c r="J129" s="246">
        <v>9008</v>
      </c>
      <c r="K129" s="247">
        <v>5</v>
      </c>
      <c r="L129" s="252"/>
      <c r="M129" s="86"/>
      <c r="N129" s="12"/>
      <c r="O129" s="12"/>
      <c r="P129" s="13"/>
      <c r="Q129" s="13"/>
      <c r="R129" s="13"/>
      <c r="S129" s="1"/>
      <c r="T129" s="1"/>
      <c r="U129" s="189"/>
      <c r="V129" s="190"/>
      <c r="W129" s="190"/>
      <c r="X129" s="193"/>
      <c r="Y129" s="193"/>
      <c r="Z129" s="1"/>
      <c r="AA129" s="1"/>
      <c r="AB129" s="1"/>
      <c r="AC129" s="1"/>
      <c r="AD129" s="1"/>
      <c r="AE129" s="1"/>
      <c r="AF129" s="1"/>
      <c r="AG129" s="1"/>
      <c r="AH129" s="1"/>
    </row>
    <row r="130" spans="1:35" x14ac:dyDescent="0.25">
      <c r="A130" s="1011"/>
      <c r="B130">
        <v>128</v>
      </c>
      <c r="C130" s="1" t="s">
        <v>104</v>
      </c>
      <c r="D130" s="13"/>
      <c r="E130" s="1">
        <v>16</v>
      </c>
      <c r="F130" s="1">
        <f t="shared" si="13"/>
        <v>9.6</v>
      </c>
      <c r="G130" s="1"/>
      <c r="H130" s="1"/>
      <c r="I130" s="1"/>
      <c r="J130" s="246">
        <v>6732</v>
      </c>
      <c r="K130" s="247">
        <v>14</v>
      </c>
      <c r="L130" s="252"/>
      <c r="M130" s="86"/>
      <c r="N130" s="12"/>
      <c r="O130" s="12"/>
      <c r="P130" s="13"/>
      <c r="Q130" s="13"/>
      <c r="R130" s="13"/>
      <c r="S130" s="1"/>
      <c r="T130" s="1"/>
      <c r="U130" s="189"/>
      <c r="V130" s="190"/>
      <c r="W130" s="190"/>
      <c r="X130" s="193"/>
      <c r="Y130" s="193"/>
      <c r="Z130" s="1"/>
      <c r="AA130" s="1"/>
      <c r="AB130" s="1"/>
      <c r="AC130" s="1"/>
      <c r="AD130" s="1"/>
      <c r="AE130" s="1"/>
      <c r="AF130" s="1"/>
      <c r="AG130" s="1"/>
      <c r="AH130" s="1"/>
    </row>
    <row r="131" spans="1:35" x14ac:dyDescent="0.25">
      <c r="A131" s="1011"/>
      <c r="B131">
        <v>129</v>
      </c>
      <c r="C131" s="1" t="s">
        <v>195</v>
      </c>
      <c r="D131" s="13"/>
      <c r="E131" s="1">
        <v>6.5</v>
      </c>
      <c r="F131" s="1">
        <f t="shared" si="13"/>
        <v>3.9</v>
      </c>
      <c r="G131" s="1"/>
      <c r="H131" s="1"/>
      <c r="I131" s="1"/>
      <c r="J131" s="246">
        <v>3667</v>
      </c>
      <c r="K131" s="247">
        <v>0</v>
      </c>
      <c r="L131" s="252"/>
      <c r="M131" s="86"/>
      <c r="N131" s="12"/>
      <c r="O131" s="12"/>
      <c r="P131" s="13"/>
      <c r="Q131" s="13"/>
      <c r="R131" s="13"/>
      <c r="S131" s="1"/>
      <c r="T131" s="1"/>
      <c r="U131" s="189"/>
      <c r="V131" s="190"/>
      <c r="W131" s="190"/>
      <c r="X131" s="193"/>
      <c r="Y131" s="193"/>
      <c r="Z131" s="1"/>
      <c r="AA131" s="1"/>
      <c r="AB131" s="1"/>
      <c r="AC131" s="1"/>
      <c r="AD131" s="1"/>
      <c r="AE131" s="1"/>
      <c r="AF131" s="1"/>
      <c r="AG131" s="1"/>
      <c r="AH131" s="1"/>
    </row>
    <row r="132" spans="1:35" x14ac:dyDescent="0.25">
      <c r="A132" s="1011"/>
      <c r="B132">
        <v>130</v>
      </c>
      <c r="C132" s="1" t="s">
        <v>196</v>
      </c>
      <c r="D132" s="13"/>
      <c r="E132" s="1">
        <v>24</v>
      </c>
      <c r="F132" s="1">
        <f t="shared" si="13"/>
        <v>14.399999999999999</v>
      </c>
      <c r="G132" s="1"/>
      <c r="H132" s="1"/>
      <c r="I132" s="1"/>
      <c r="J132" s="246">
        <v>8713</v>
      </c>
      <c r="K132" s="247">
        <v>3</v>
      </c>
      <c r="L132" s="252"/>
      <c r="M132" s="86"/>
      <c r="N132" s="12"/>
      <c r="O132" s="12"/>
      <c r="P132" s="13"/>
      <c r="Q132" s="13"/>
      <c r="R132" s="13"/>
      <c r="S132" s="1"/>
      <c r="T132" s="1"/>
      <c r="U132" s="189"/>
      <c r="V132" s="190"/>
      <c r="W132" s="190"/>
      <c r="X132" s="193"/>
      <c r="Y132" s="193"/>
      <c r="Z132" s="1"/>
      <c r="AA132" s="1"/>
      <c r="AB132" s="1"/>
      <c r="AC132" s="1"/>
      <c r="AD132" s="1"/>
      <c r="AE132" s="1"/>
      <c r="AF132" s="1"/>
      <c r="AG132" s="1"/>
      <c r="AH132" s="1"/>
    </row>
    <row r="133" spans="1:35" x14ac:dyDescent="0.25">
      <c r="A133" s="1011"/>
      <c r="B133">
        <v>131</v>
      </c>
      <c r="C133" s="1" t="s">
        <v>105</v>
      </c>
      <c r="D133" s="13"/>
      <c r="E133" s="1">
        <v>13</v>
      </c>
      <c r="F133" s="1">
        <f t="shared" si="13"/>
        <v>7.8</v>
      </c>
      <c r="G133" s="1"/>
      <c r="H133" s="1"/>
      <c r="I133" s="1"/>
      <c r="J133" s="246">
        <v>8476</v>
      </c>
      <c r="K133" s="247">
        <v>16</v>
      </c>
      <c r="L133" s="252"/>
      <c r="M133" s="86"/>
      <c r="N133" s="12"/>
      <c r="O133" s="12"/>
      <c r="P133" s="13"/>
      <c r="Q133" s="13"/>
      <c r="R133" s="13"/>
      <c r="S133" s="1"/>
      <c r="T133" s="1"/>
      <c r="U133" s="189"/>
      <c r="V133" s="190"/>
      <c r="W133" s="190"/>
      <c r="X133" s="193"/>
      <c r="Y133" s="193"/>
      <c r="Z133" s="1"/>
      <c r="AA133" s="1"/>
      <c r="AB133" s="1"/>
      <c r="AC133" s="1"/>
      <c r="AD133" s="1"/>
      <c r="AE133" s="1"/>
      <c r="AF133" s="1"/>
      <c r="AG133" s="1"/>
      <c r="AH133" s="1"/>
      <c r="AI133" s="43">
        <f>SUM(L117:L134)</f>
        <v>91.224999999999994</v>
      </c>
    </row>
    <row r="134" spans="1:35" s="102" customFormat="1" ht="21" x14ac:dyDescent="0.25">
      <c r="A134" s="1011"/>
      <c r="B134">
        <v>132</v>
      </c>
      <c r="C134" s="209" t="s">
        <v>194</v>
      </c>
      <c r="D134" s="185"/>
      <c r="E134" s="106">
        <v>63</v>
      </c>
      <c r="F134" s="106">
        <f>E134*0.6</f>
        <v>37.799999999999997</v>
      </c>
      <c r="G134" s="106">
        <v>10</v>
      </c>
      <c r="H134" s="106">
        <v>4</v>
      </c>
      <c r="I134" s="106">
        <v>3</v>
      </c>
      <c r="J134" s="249">
        <v>24279</v>
      </c>
      <c r="K134" s="250">
        <v>24</v>
      </c>
      <c r="L134" s="251">
        <f>G134*0.5</f>
        <v>5</v>
      </c>
      <c r="M134" s="108">
        <v>0.5</v>
      </c>
      <c r="N134" s="70" t="s">
        <v>50</v>
      </c>
      <c r="O134" s="70" t="s">
        <v>50</v>
      </c>
      <c r="P134" s="70" t="s">
        <v>50</v>
      </c>
      <c r="Q134" s="13" t="s">
        <v>50</v>
      </c>
      <c r="R134" s="70" t="s">
        <v>50</v>
      </c>
      <c r="S134" s="106" t="s">
        <v>71</v>
      </c>
      <c r="T134" s="106" t="s">
        <v>70</v>
      </c>
      <c r="U134" s="203"/>
      <c r="V134" s="201"/>
      <c r="W134" s="13" t="s">
        <v>245</v>
      </c>
      <c r="X134" s="13"/>
      <c r="Y134" s="13" t="s">
        <v>245</v>
      </c>
      <c r="Z134" s="106" t="s">
        <v>245</v>
      </c>
      <c r="AA134" s="106"/>
      <c r="AB134" s="106"/>
      <c r="AC134" s="106"/>
      <c r="AD134" s="106"/>
      <c r="AE134" s="106" t="s">
        <v>245</v>
      </c>
      <c r="AF134" s="106"/>
      <c r="AG134" s="106"/>
      <c r="AH134" s="106"/>
      <c r="AI134" s="102" t="s">
        <v>316</v>
      </c>
    </row>
    <row r="135" spans="1:35" s="102" customFormat="1" ht="21" x14ac:dyDescent="0.25">
      <c r="A135" s="1011" t="s">
        <v>355</v>
      </c>
      <c r="B135">
        <v>133</v>
      </c>
      <c r="C135" s="253" t="s">
        <v>205</v>
      </c>
      <c r="D135" s="235" t="s">
        <v>245</v>
      </c>
      <c r="E135" s="240">
        <v>90</v>
      </c>
      <c r="F135" s="240">
        <f t="shared" ref="F135:F153" si="14">E135*0.6</f>
        <v>54</v>
      </c>
      <c r="G135" s="240">
        <v>15.8</v>
      </c>
      <c r="H135" s="240">
        <v>12</v>
      </c>
      <c r="I135" s="204">
        <v>8</v>
      </c>
      <c r="J135" s="205">
        <v>37403</v>
      </c>
      <c r="K135" s="19">
        <v>2</v>
      </c>
      <c r="L135" s="104">
        <f>G135*0.75</f>
        <v>11.850000000000001</v>
      </c>
      <c r="M135" s="206">
        <v>0.75</v>
      </c>
      <c r="N135" s="19" t="s">
        <v>50</v>
      </c>
      <c r="O135" s="87" t="s">
        <v>50</v>
      </c>
      <c r="P135" s="20" t="s">
        <v>50</v>
      </c>
      <c r="Q135" s="29" t="s">
        <v>50</v>
      </c>
      <c r="R135" s="13" t="s">
        <v>50</v>
      </c>
      <c r="S135" s="106" t="s">
        <v>71</v>
      </c>
      <c r="T135" s="107" t="s">
        <v>69</v>
      </c>
      <c r="U135" s="13"/>
      <c r="V135" s="201" t="s">
        <v>245</v>
      </c>
      <c r="W135" s="201" t="s">
        <v>245</v>
      </c>
      <c r="X135" s="13"/>
      <c r="Y135" s="185" t="s">
        <v>245</v>
      </c>
      <c r="Z135" s="106"/>
      <c r="AA135" s="106"/>
      <c r="AB135" s="106"/>
      <c r="AC135" s="106"/>
      <c r="AD135" s="106"/>
      <c r="AE135" s="106"/>
      <c r="AF135" s="106"/>
      <c r="AG135" s="106"/>
      <c r="AH135" s="106"/>
      <c r="AI135" s="102" t="s">
        <v>317</v>
      </c>
    </row>
    <row r="136" spans="1:35" s="102" customFormat="1" ht="21" x14ac:dyDescent="0.25">
      <c r="A136" s="1011"/>
      <c r="B136">
        <v>134</v>
      </c>
      <c r="C136" s="253" t="s">
        <v>15</v>
      </c>
      <c r="D136" s="235" t="s">
        <v>245</v>
      </c>
      <c r="E136" s="240">
        <v>18</v>
      </c>
      <c r="F136" s="240">
        <f t="shared" si="14"/>
        <v>10.799999999999999</v>
      </c>
      <c r="G136" s="240">
        <v>10.8</v>
      </c>
      <c r="H136" s="240">
        <v>3</v>
      </c>
      <c r="I136" s="204">
        <v>10.8</v>
      </c>
      <c r="J136" s="205">
        <v>4286</v>
      </c>
      <c r="K136" s="19">
        <v>0</v>
      </c>
      <c r="L136" s="207">
        <f>G136*0.75</f>
        <v>8.1000000000000014</v>
      </c>
      <c r="M136" s="208">
        <v>0.75</v>
      </c>
      <c r="N136" s="87" t="s">
        <v>50</v>
      </c>
      <c r="O136" s="19"/>
      <c r="P136" s="20"/>
      <c r="Q136" s="29" t="s">
        <v>50</v>
      </c>
      <c r="R136" s="29"/>
      <c r="S136" s="106" t="s">
        <v>71</v>
      </c>
      <c r="T136" s="107" t="s">
        <v>69</v>
      </c>
      <c r="U136" s="185" t="s">
        <v>245</v>
      </c>
      <c r="V136" s="13" t="s">
        <v>245</v>
      </c>
      <c r="W136" s="201" t="s">
        <v>245</v>
      </c>
      <c r="X136" s="13"/>
      <c r="Y136" s="185" t="s">
        <v>245</v>
      </c>
      <c r="Z136" s="106"/>
      <c r="AA136" s="106"/>
      <c r="AB136" s="106"/>
      <c r="AC136" s="106"/>
      <c r="AD136" s="209" t="s">
        <v>245</v>
      </c>
      <c r="AE136" s="106"/>
      <c r="AF136" s="106"/>
      <c r="AG136" s="106"/>
      <c r="AH136" s="106"/>
      <c r="AI136" s="102" t="s">
        <v>318</v>
      </c>
    </row>
    <row r="137" spans="1:35" ht="21" x14ac:dyDescent="0.25">
      <c r="A137" s="1011"/>
      <c r="B137">
        <v>135</v>
      </c>
      <c r="C137" s="234" t="s">
        <v>21</v>
      </c>
      <c r="D137" s="235" t="s">
        <v>245</v>
      </c>
      <c r="E137" s="10">
        <v>21</v>
      </c>
      <c r="F137" s="10">
        <f t="shared" si="14"/>
        <v>12.6</v>
      </c>
      <c r="G137" s="10">
        <v>12.6</v>
      </c>
      <c r="H137" s="10">
        <v>9</v>
      </c>
      <c r="I137" s="5">
        <v>2</v>
      </c>
      <c r="J137" s="81">
        <v>5249</v>
      </c>
      <c r="K137" s="74">
        <v>1</v>
      </c>
      <c r="L137" s="25">
        <f>G137*0.75</f>
        <v>9.4499999999999993</v>
      </c>
      <c r="M137" s="124">
        <v>0.75</v>
      </c>
      <c r="N137" s="87" t="s">
        <v>50</v>
      </c>
      <c r="O137" s="19"/>
      <c r="P137" s="20" t="s">
        <v>50</v>
      </c>
      <c r="Q137" s="20" t="s">
        <v>50</v>
      </c>
      <c r="R137" s="20"/>
      <c r="S137" s="1" t="s">
        <v>71</v>
      </c>
      <c r="T137" s="1" t="s">
        <v>69</v>
      </c>
      <c r="U137" s="78" t="s">
        <v>245</v>
      </c>
      <c r="V137" s="190" t="s">
        <v>245</v>
      </c>
      <c r="W137" s="190" t="s">
        <v>245</v>
      </c>
      <c r="X137" s="193"/>
      <c r="Y137" s="192" t="s">
        <v>245</v>
      </c>
      <c r="Z137" s="1"/>
      <c r="AA137" s="1"/>
      <c r="AB137" s="1"/>
      <c r="AC137" s="1"/>
      <c r="AD137" s="2" t="s">
        <v>245</v>
      </c>
      <c r="AE137" s="1"/>
      <c r="AF137" s="1"/>
      <c r="AG137" s="1"/>
      <c r="AH137" s="1"/>
      <c r="AI137" s="102" t="s">
        <v>318</v>
      </c>
    </row>
    <row r="138" spans="1:35" x14ac:dyDescent="0.25">
      <c r="A138" s="1011"/>
      <c r="B138">
        <v>136</v>
      </c>
      <c r="C138" s="234" t="s">
        <v>18</v>
      </c>
      <c r="D138" s="235" t="s">
        <v>245</v>
      </c>
      <c r="E138" s="10">
        <v>30</v>
      </c>
      <c r="F138" s="10">
        <f t="shared" si="14"/>
        <v>18</v>
      </c>
      <c r="G138" s="10">
        <v>18</v>
      </c>
      <c r="H138" s="10">
        <v>1</v>
      </c>
      <c r="I138" s="5">
        <v>18</v>
      </c>
      <c r="J138" s="81">
        <v>11235</v>
      </c>
      <c r="K138" s="74"/>
      <c r="L138" s="28">
        <f>G138*0.75</f>
        <v>13.5</v>
      </c>
      <c r="M138" s="52">
        <v>0.75</v>
      </c>
      <c r="N138" s="19" t="s">
        <v>50</v>
      </c>
      <c r="O138" s="19"/>
      <c r="P138" s="20"/>
      <c r="Q138" s="29" t="s">
        <v>50</v>
      </c>
      <c r="R138" s="29"/>
      <c r="S138" s="1" t="s">
        <v>71</v>
      </c>
      <c r="T138" s="39" t="s">
        <v>69</v>
      </c>
      <c r="U138" s="193" t="s">
        <v>50</v>
      </c>
      <c r="V138" s="193"/>
      <c r="W138" s="190" t="s">
        <v>245</v>
      </c>
      <c r="X138" s="193"/>
      <c r="Y138" s="192" t="s">
        <v>245</v>
      </c>
      <c r="Z138" s="1"/>
      <c r="AA138" s="1"/>
      <c r="AB138" s="1"/>
      <c r="AC138" s="1"/>
      <c r="AD138" s="1"/>
      <c r="AE138" s="1"/>
      <c r="AF138" s="1"/>
      <c r="AG138" s="1"/>
      <c r="AH138" s="1"/>
    </row>
    <row r="139" spans="1:35" x14ac:dyDescent="0.25">
      <c r="A139" s="1011"/>
      <c r="B139">
        <v>137</v>
      </c>
      <c r="C139" s="234" t="s">
        <v>25</v>
      </c>
      <c r="D139" s="235" t="s">
        <v>245</v>
      </c>
      <c r="E139" s="10">
        <v>16</v>
      </c>
      <c r="F139" s="10">
        <f t="shared" si="14"/>
        <v>9.6</v>
      </c>
      <c r="G139" s="10">
        <v>9.6</v>
      </c>
      <c r="H139" s="10">
        <v>1</v>
      </c>
      <c r="I139" s="5">
        <v>9.6</v>
      </c>
      <c r="J139" s="81">
        <v>8396</v>
      </c>
      <c r="K139" s="74"/>
      <c r="L139" s="28">
        <f>G139*0.75</f>
        <v>7.1999999999999993</v>
      </c>
      <c r="M139" s="52">
        <v>0.75</v>
      </c>
      <c r="N139" s="19" t="s">
        <v>50</v>
      </c>
      <c r="O139" s="19"/>
      <c r="P139" s="20"/>
      <c r="Q139" s="29" t="s">
        <v>50</v>
      </c>
      <c r="R139" s="29"/>
      <c r="S139" s="1" t="s">
        <v>71</v>
      </c>
      <c r="T139" s="39" t="s">
        <v>69</v>
      </c>
      <c r="U139" s="193" t="s">
        <v>50</v>
      </c>
      <c r="V139" s="193"/>
      <c r="W139" s="190" t="s">
        <v>245</v>
      </c>
      <c r="X139" s="193"/>
      <c r="Y139" s="192" t="s">
        <v>245</v>
      </c>
      <c r="Z139" s="1"/>
      <c r="AA139" s="1"/>
      <c r="AB139" s="1"/>
      <c r="AC139" s="1"/>
      <c r="AD139" s="1"/>
      <c r="AE139" s="1"/>
      <c r="AF139" s="1"/>
      <c r="AG139" s="1"/>
      <c r="AH139" s="1"/>
      <c r="AI139" t="s">
        <v>319</v>
      </c>
    </row>
    <row r="140" spans="1:35" ht="17.25" x14ac:dyDescent="0.25">
      <c r="A140" s="1011"/>
      <c r="B140">
        <v>138</v>
      </c>
      <c r="C140" s="234" t="s">
        <v>206</v>
      </c>
      <c r="D140" s="235" t="s">
        <v>245</v>
      </c>
      <c r="E140" s="10">
        <v>16</v>
      </c>
      <c r="F140" s="10">
        <f t="shared" si="14"/>
        <v>9.6</v>
      </c>
      <c r="G140" s="10">
        <v>8.4</v>
      </c>
      <c r="H140" s="10">
        <v>0</v>
      </c>
      <c r="I140" s="5">
        <v>9.6</v>
      </c>
      <c r="J140" s="81">
        <v>8348</v>
      </c>
      <c r="K140" s="74"/>
      <c r="L140" s="25">
        <f>G140*0.25</f>
        <v>2.1</v>
      </c>
      <c r="M140" s="124">
        <v>0.25</v>
      </c>
      <c r="N140" s="19" t="s">
        <v>50</v>
      </c>
      <c r="O140" s="19"/>
      <c r="P140" s="20"/>
      <c r="Q140" s="29" t="s">
        <v>50</v>
      </c>
      <c r="R140" s="29"/>
      <c r="S140" s="1" t="s">
        <v>71</v>
      </c>
      <c r="T140" s="39" t="s">
        <v>70</v>
      </c>
      <c r="U140" s="193"/>
      <c r="V140" s="193"/>
      <c r="W140" s="190" t="s">
        <v>245</v>
      </c>
      <c r="X140" s="193"/>
      <c r="Y140" s="193"/>
      <c r="Z140" s="1"/>
      <c r="AA140" s="1"/>
      <c r="AB140" s="1"/>
      <c r="AC140" s="1"/>
      <c r="AD140" s="1"/>
      <c r="AE140" s="1"/>
      <c r="AF140" s="1"/>
      <c r="AG140" s="1"/>
      <c r="AH140" s="1"/>
      <c r="AI140" t="s">
        <v>301</v>
      </c>
    </row>
    <row r="141" spans="1:35" ht="17.25" x14ac:dyDescent="0.25">
      <c r="A141" s="1011"/>
      <c r="B141">
        <v>139</v>
      </c>
      <c r="C141" s="234" t="s">
        <v>207</v>
      </c>
      <c r="D141" s="235"/>
      <c r="E141" s="10">
        <v>9</v>
      </c>
      <c r="F141" s="10">
        <f t="shared" si="14"/>
        <v>5.3999999999999995</v>
      </c>
      <c r="G141" s="10">
        <v>4.2</v>
      </c>
      <c r="H141" s="10">
        <v>0</v>
      </c>
      <c r="I141" s="10">
        <v>5.4</v>
      </c>
      <c r="J141" s="236">
        <v>4196</v>
      </c>
      <c r="K141" s="237">
        <v>1</v>
      </c>
      <c r="L141" s="25">
        <f>G141*0.25</f>
        <v>1.05</v>
      </c>
      <c r="M141" s="124">
        <v>0.25</v>
      </c>
      <c r="N141" s="19" t="s">
        <v>50</v>
      </c>
      <c r="O141" s="19"/>
      <c r="P141" s="20"/>
      <c r="Q141" s="29" t="s">
        <v>50</v>
      </c>
      <c r="R141" s="29"/>
      <c r="S141" s="1" t="s">
        <v>71</v>
      </c>
      <c r="T141" s="39" t="s">
        <v>70</v>
      </c>
      <c r="U141" s="193"/>
      <c r="V141" s="193"/>
      <c r="W141" s="190" t="s">
        <v>245</v>
      </c>
      <c r="X141" s="193"/>
      <c r="Y141" s="193"/>
      <c r="Z141" s="1"/>
      <c r="AA141" s="1"/>
      <c r="AB141" s="1"/>
      <c r="AC141" s="1"/>
      <c r="AD141" s="1"/>
      <c r="AE141" s="1"/>
      <c r="AF141" s="1"/>
      <c r="AG141" s="1"/>
      <c r="AH141" s="1"/>
      <c r="AI141" t="s">
        <v>301</v>
      </c>
    </row>
    <row r="142" spans="1:35" x14ac:dyDescent="0.25">
      <c r="A142" s="1011"/>
      <c r="B142">
        <v>140</v>
      </c>
      <c r="C142" s="234" t="s">
        <v>54</v>
      </c>
      <c r="D142" s="235"/>
      <c r="E142" s="10">
        <v>5</v>
      </c>
      <c r="F142" s="10">
        <f t="shared" si="14"/>
        <v>3</v>
      </c>
      <c r="G142" s="10">
        <v>3</v>
      </c>
      <c r="H142" s="10">
        <v>0</v>
      </c>
      <c r="I142" s="10">
        <v>3</v>
      </c>
      <c r="J142" s="236">
        <v>2235</v>
      </c>
      <c r="K142" s="237"/>
      <c r="L142" s="25">
        <f>G142*0.25</f>
        <v>0.75</v>
      </c>
      <c r="M142" s="124">
        <v>0.25</v>
      </c>
      <c r="N142" s="19" t="s">
        <v>50</v>
      </c>
      <c r="O142" s="19"/>
      <c r="P142" s="20"/>
      <c r="Q142" s="29" t="s">
        <v>50</v>
      </c>
      <c r="R142" s="29"/>
      <c r="S142" s="1" t="s">
        <v>71</v>
      </c>
      <c r="T142" s="39" t="s">
        <v>70</v>
      </c>
      <c r="U142" s="193"/>
      <c r="V142" s="193"/>
      <c r="W142" s="190" t="s">
        <v>245</v>
      </c>
      <c r="X142" s="193"/>
      <c r="Y142" s="193"/>
      <c r="Z142" s="1"/>
      <c r="AA142" s="1"/>
      <c r="AB142" s="1"/>
      <c r="AC142" s="1"/>
      <c r="AD142" s="1"/>
      <c r="AE142" s="1"/>
      <c r="AF142" s="1"/>
      <c r="AG142" s="1"/>
      <c r="AH142" s="1"/>
      <c r="AI142" t="s">
        <v>301</v>
      </c>
    </row>
    <row r="143" spans="1:35" x14ac:dyDescent="0.25">
      <c r="A143" s="1011"/>
      <c r="B143">
        <v>141</v>
      </c>
      <c r="C143" s="10" t="s">
        <v>210</v>
      </c>
      <c r="D143" s="20"/>
      <c r="E143" s="10">
        <v>35</v>
      </c>
      <c r="F143" s="10">
        <f t="shared" si="14"/>
        <v>21</v>
      </c>
      <c r="G143" s="10"/>
      <c r="H143" s="10"/>
      <c r="I143" s="10"/>
      <c r="J143" s="236">
        <v>13903</v>
      </c>
      <c r="K143" s="237">
        <v>3</v>
      </c>
      <c r="L143" s="232"/>
      <c r="M143" s="54"/>
      <c r="N143" s="19"/>
      <c r="O143" s="19"/>
      <c r="P143" s="20"/>
      <c r="Q143" s="29"/>
      <c r="R143" s="29"/>
      <c r="S143" s="1"/>
      <c r="T143" s="39"/>
      <c r="U143" s="193"/>
      <c r="V143" s="193"/>
      <c r="W143" s="190"/>
      <c r="X143" s="193"/>
      <c r="Y143" s="193"/>
      <c r="Z143" s="1"/>
      <c r="AA143" s="1"/>
      <c r="AB143" s="1"/>
      <c r="AC143" s="1"/>
      <c r="AD143" s="1"/>
      <c r="AE143" s="1"/>
      <c r="AF143" s="1"/>
      <c r="AG143" s="1"/>
      <c r="AH143" s="1"/>
    </row>
    <row r="144" spans="1:35" x14ac:dyDescent="0.25">
      <c r="A144" s="1011"/>
      <c r="B144">
        <v>142</v>
      </c>
      <c r="C144" s="10" t="s">
        <v>212</v>
      </c>
      <c r="D144" s="20"/>
      <c r="E144" s="10">
        <v>0</v>
      </c>
      <c r="F144" s="10">
        <f t="shared" si="14"/>
        <v>0</v>
      </c>
      <c r="G144" s="10"/>
      <c r="H144" s="10"/>
      <c r="I144" s="10"/>
      <c r="J144" s="236">
        <v>3262</v>
      </c>
      <c r="K144" s="237">
        <v>1</v>
      </c>
      <c r="L144" s="232"/>
      <c r="M144" s="54"/>
      <c r="N144" s="19"/>
      <c r="O144" s="19"/>
      <c r="P144" s="20"/>
      <c r="Q144" s="29"/>
      <c r="R144" s="29"/>
      <c r="S144" s="1"/>
      <c r="T144" s="39"/>
      <c r="U144" s="193"/>
      <c r="V144" s="193"/>
      <c r="W144" s="190"/>
      <c r="X144" s="193"/>
      <c r="Y144" s="193"/>
      <c r="Z144" s="1"/>
      <c r="AA144" s="1"/>
      <c r="AB144" s="1"/>
      <c r="AC144" s="1"/>
      <c r="AD144" s="1"/>
      <c r="AE144" s="1"/>
      <c r="AF144" s="1"/>
      <c r="AG144" s="1"/>
      <c r="AH144" s="1"/>
    </row>
    <row r="145" spans="1:35" x14ac:dyDescent="0.25">
      <c r="A145" s="1011"/>
      <c r="B145">
        <v>143</v>
      </c>
      <c r="C145" s="10" t="s">
        <v>213</v>
      </c>
      <c r="D145" s="20"/>
      <c r="E145" s="10">
        <v>0</v>
      </c>
      <c r="F145" s="10">
        <f t="shared" si="14"/>
        <v>0</v>
      </c>
      <c r="G145" s="10"/>
      <c r="H145" s="10"/>
      <c r="I145" s="10"/>
      <c r="J145" s="236">
        <v>1055</v>
      </c>
      <c r="K145" s="237"/>
      <c r="L145" s="232"/>
      <c r="M145" s="54"/>
      <c r="N145" s="19"/>
      <c r="O145" s="19"/>
      <c r="P145" s="20"/>
      <c r="Q145" s="29"/>
      <c r="R145" s="29"/>
      <c r="S145" s="1"/>
      <c r="T145" s="39"/>
      <c r="U145" s="193"/>
      <c r="V145" s="193"/>
      <c r="W145" s="190"/>
      <c r="X145" s="193"/>
      <c r="Y145" s="193"/>
      <c r="Z145" s="1"/>
      <c r="AA145" s="1"/>
      <c r="AB145" s="1"/>
      <c r="AC145" s="1"/>
      <c r="AD145" s="1"/>
      <c r="AE145" s="1"/>
      <c r="AF145" s="1"/>
      <c r="AG145" s="1"/>
      <c r="AH145" s="1"/>
    </row>
    <row r="146" spans="1:35" x14ac:dyDescent="0.25">
      <c r="A146" s="1011"/>
      <c r="B146">
        <v>144</v>
      </c>
      <c r="C146" s="10" t="s">
        <v>214</v>
      </c>
      <c r="D146" s="20"/>
      <c r="E146" s="10">
        <v>0</v>
      </c>
      <c r="F146" s="10">
        <f t="shared" si="14"/>
        <v>0</v>
      </c>
      <c r="G146" s="10"/>
      <c r="H146" s="10"/>
      <c r="I146" s="10"/>
      <c r="J146" s="236">
        <v>690</v>
      </c>
      <c r="K146" s="237"/>
      <c r="L146" s="232"/>
      <c r="M146" s="54"/>
      <c r="N146" s="19"/>
      <c r="O146" s="19"/>
      <c r="P146" s="20"/>
      <c r="Q146" s="29"/>
      <c r="R146" s="29"/>
      <c r="S146" s="1"/>
      <c r="T146" s="39"/>
      <c r="U146" s="193"/>
      <c r="V146" s="193"/>
      <c r="W146" s="190"/>
      <c r="X146" s="193"/>
      <c r="Y146" s="193"/>
      <c r="Z146" s="1"/>
      <c r="AA146" s="1"/>
      <c r="AB146" s="1"/>
      <c r="AC146" s="1"/>
      <c r="AD146" s="1"/>
      <c r="AE146" s="1"/>
      <c r="AF146" s="1"/>
      <c r="AG146" s="1"/>
      <c r="AH146" s="1"/>
    </row>
    <row r="147" spans="1:35" x14ac:dyDescent="0.25">
      <c r="A147" s="1011"/>
      <c r="B147">
        <v>145</v>
      </c>
      <c r="C147" s="10" t="s">
        <v>209</v>
      </c>
      <c r="D147" s="20"/>
      <c r="E147" s="10">
        <v>13</v>
      </c>
      <c r="F147" s="10">
        <f t="shared" si="14"/>
        <v>7.8</v>
      </c>
      <c r="G147" s="10"/>
      <c r="H147" s="10"/>
      <c r="I147" s="10"/>
      <c r="J147" s="236">
        <v>4337</v>
      </c>
      <c r="K147" s="237">
        <v>2</v>
      </c>
      <c r="L147" s="232"/>
      <c r="M147" s="54"/>
      <c r="N147" s="19"/>
      <c r="O147" s="19"/>
      <c r="P147" s="20"/>
      <c r="Q147" s="29"/>
      <c r="R147" s="29"/>
      <c r="S147" s="1"/>
      <c r="T147" s="39"/>
      <c r="U147" s="193"/>
      <c r="V147" s="193"/>
      <c r="W147" s="190"/>
      <c r="X147" s="193"/>
      <c r="Y147" s="193"/>
      <c r="Z147" s="1"/>
      <c r="AA147" s="1"/>
      <c r="AB147" s="1"/>
      <c r="AC147" s="1"/>
      <c r="AD147" s="1"/>
      <c r="AE147" s="1"/>
      <c r="AF147" s="1"/>
      <c r="AG147" s="1"/>
      <c r="AH147" s="1"/>
    </row>
    <row r="148" spans="1:35" x14ac:dyDescent="0.25">
      <c r="A148" s="1011"/>
      <c r="B148">
        <v>146</v>
      </c>
      <c r="C148" s="10" t="s">
        <v>208</v>
      </c>
      <c r="D148" s="20"/>
      <c r="E148" s="10">
        <v>7</v>
      </c>
      <c r="F148" s="10">
        <f t="shared" si="14"/>
        <v>4.2</v>
      </c>
      <c r="G148" s="10"/>
      <c r="H148" s="10"/>
      <c r="I148" s="10"/>
      <c r="J148" s="236">
        <v>4511</v>
      </c>
      <c r="K148" s="237">
        <v>0</v>
      </c>
      <c r="L148" s="232"/>
      <c r="M148" s="54"/>
      <c r="N148" s="19"/>
      <c r="O148" s="19"/>
      <c r="P148" s="20"/>
      <c r="Q148" s="29"/>
      <c r="R148" s="29"/>
      <c r="S148" s="1"/>
      <c r="T148" s="39"/>
      <c r="U148" s="193"/>
      <c r="V148" s="193"/>
      <c r="W148" s="190"/>
      <c r="X148" s="193"/>
      <c r="Y148" s="193"/>
      <c r="Z148" s="1"/>
      <c r="AA148" s="1"/>
      <c r="AB148" s="1"/>
      <c r="AC148" s="1"/>
      <c r="AD148" s="1"/>
      <c r="AE148" s="1"/>
      <c r="AF148" s="1"/>
      <c r="AG148" s="1"/>
      <c r="AH148" s="1"/>
    </row>
    <row r="149" spans="1:35" x14ac:dyDescent="0.25">
      <c r="A149" s="1011"/>
      <c r="B149">
        <v>147</v>
      </c>
      <c r="C149" s="10" t="s">
        <v>204</v>
      </c>
      <c r="D149" s="20"/>
      <c r="E149" s="10">
        <v>2</v>
      </c>
      <c r="F149" s="10">
        <f t="shared" si="14"/>
        <v>1.2</v>
      </c>
      <c r="G149" s="10"/>
      <c r="H149" s="10"/>
      <c r="I149" s="10"/>
      <c r="J149" s="236">
        <v>1599</v>
      </c>
      <c r="K149" s="237"/>
      <c r="L149" s="232"/>
      <c r="M149" s="54"/>
      <c r="N149" s="19"/>
      <c r="O149" s="19"/>
      <c r="P149" s="20"/>
      <c r="Q149" s="29"/>
      <c r="R149" s="29"/>
      <c r="S149" s="1"/>
      <c r="T149" s="39"/>
      <c r="U149" s="193"/>
      <c r="V149" s="193"/>
      <c r="W149" s="190"/>
      <c r="X149" s="193"/>
      <c r="Y149" s="193"/>
      <c r="Z149" s="1"/>
      <c r="AA149" s="1"/>
      <c r="AB149" s="1"/>
      <c r="AC149" s="1"/>
      <c r="AD149" s="1"/>
      <c r="AE149" s="1"/>
      <c r="AF149" s="1"/>
      <c r="AG149" s="1"/>
      <c r="AH149" s="1"/>
    </row>
    <row r="150" spans="1:35" x14ac:dyDescent="0.25">
      <c r="A150" s="1011"/>
      <c r="B150">
        <v>148</v>
      </c>
      <c r="C150" s="10" t="s">
        <v>203</v>
      </c>
      <c r="D150" s="20"/>
      <c r="E150" s="10">
        <v>0</v>
      </c>
      <c r="F150" s="10">
        <f t="shared" si="14"/>
        <v>0</v>
      </c>
      <c r="G150" s="10"/>
      <c r="H150" s="10"/>
      <c r="I150" s="10"/>
      <c r="J150" s="236">
        <v>611</v>
      </c>
      <c r="K150" s="237">
        <v>1</v>
      </c>
      <c r="L150" s="232"/>
      <c r="M150" s="54"/>
      <c r="N150" s="19"/>
      <c r="O150" s="19"/>
      <c r="P150" s="20"/>
      <c r="Q150" s="29"/>
      <c r="R150" s="29"/>
      <c r="S150" s="1"/>
      <c r="T150" s="39"/>
      <c r="U150" s="193"/>
      <c r="V150" s="193"/>
      <c r="W150" s="190"/>
      <c r="X150" s="193"/>
      <c r="Y150" s="193"/>
      <c r="Z150" s="1"/>
      <c r="AA150" s="1"/>
      <c r="AB150" s="1"/>
      <c r="AC150" s="1"/>
      <c r="AD150" s="1"/>
      <c r="AE150" s="1"/>
      <c r="AF150" s="1"/>
      <c r="AG150" s="1"/>
      <c r="AH150" s="1"/>
    </row>
    <row r="151" spans="1:35" x14ac:dyDescent="0.25">
      <c r="A151" s="1011"/>
      <c r="B151">
        <v>149</v>
      </c>
      <c r="C151" s="10" t="s">
        <v>202</v>
      </c>
      <c r="D151" s="20"/>
      <c r="E151" s="10">
        <v>3</v>
      </c>
      <c r="F151" s="10">
        <f t="shared" si="14"/>
        <v>1.7999999999999998</v>
      </c>
      <c r="G151" s="10"/>
      <c r="H151" s="10"/>
      <c r="I151" s="10"/>
      <c r="J151" s="236">
        <v>1030</v>
      </c>
      <c r="K151" s="237">
        <v>5</v>
      </c>
      <c r="L151" s="232"/>
      <c r="M151" s="54"/>
      <c r="N151" s="19"/>
      <c r="O151" s="19"/>
      <c r="P151" s="20"/>
      <c r="Q151" s="29"/>
      <c r="R151" s="29"/>
      <c r="S151" s="1"/>
      <c r="T151" s="39"/>
      <c r="U151" s="193"/>
      <c r="V151" s="193"/>
      <c r="W151" s="190"/>
      <c r="X151" s="193"/>
      <c r="Y151" s="193"/>
      <c r="Z151" s="1"/>
      <c r="AA151" s="1"/>
      <c r="AB151" s="1"/>
      <c r="AC151" s="1"/>
      <c r="AD151" s="1"/>
      <c r="AE151" s="1"/>
      <c r="AF151" s="1"/>
      <c r="AG151" s="1"/>
      <c r="AH151" s="1"/>
    </row>
    <row r="152" spans="1:35" x14ac:dyDescent="0.25">
      <c r="A152" s="1011"/>
      <c r="B152">
        <v>150</v>
      </c>
      <c r="C152" s="10" t="s">
        <v>201</v>
      </c>
      <c r="D152" s="20"/>
      <c r="E152" s="10">
        <v>7</v>
      </c>
      <c r="F152" s="10">
        <f t="shared" si="14"/>
        <v>4.2</v>
      </c>
      <c r="G152" s="10"/>
      <c r="H152" s="10"/>
      <c r="I152" s="10"/>
      <c r="J152" s="236">
        <v>4052</v>
      </c>
      <c r="K152" s="237">
        <v>0</v>
      </c>
      <c r="L152" s="232"/>
      <c r="M152" s="54"/>
      <c r="N152" s="19"/>
      <c r="O152" s="19"/>
      <c r="P152" s="20"/>
      <c r="Q152" s="29"/>
      <c r="R152" s="29"/>
      <c r="S152" s="1"/>
      <c r="T152" s="39"/>
      <c r="U152" s="193"/>
      <c r="V152" s="193"/>
      <c r="W152" s="190"/>
      <c r="X152" s="193"/>
      <c r="Y152" s="193"/>
      <c r="Z152" s="1"/>
      <c r="AA152" s="1"/>
      <c r="AB152" s="1"/>
      <c r="AC152" s="1"/>
      <c r="AD152" s="1"/>
      <c r="AE152" s="1"/>
      <c r="AF152" s="1"/>
      <c r="AG152" s="1"/>
      <c r="AH152" s="1"/>
    </row>
    <row r="153" spans="1:35" x14ac:dyDescent="0.25">
      <c r="A153" s="1011"/>
      <c r="B153">
        <v>151</v>
      </c>
      <c r="C153" s="10" t="s">
        <v>198</v>
      </c>
      <c r="D153" s="20"/>
      <c r="E153" s="10">
        <v>11</v>
      </c>
      <c r="F153" s="10">
        <f t="shared" si="14"/>
        <v>6.6</v>
      </c>
      <c r="G153" s="10"/>
      <c r="H153" s="10"/>
      <c r="I153" s="10"/>
      <c r="J153" s="236">
        <v>2756</v>
      </c>
      <c r="K153" s="237">
        <v>10</v>
      </c>
      <c r="L153" s="232"/>
      <c r="M153" s="54"/>
      <c r="N153" s="19"/>
      <c r="O153" s="19"/>
      <c r="P153" s="20"/>
      <c r="Q153" s="29"/>
      <c r="R153" s="29"/>
      <c r="S153" s="1"/>
      <c r="T153" s="39"/>
      <c r="U153" s="193"/>
      <c r="V153" s="193"/>
      <c r="W153" s="190"/>
      <c r="X153" s="193"/>
      <c r="Y153" s="193"/>
      <c r="Z153" s="1"/>
      <c r="AA153" s="1"/>
      <c r="AB153" s="1"/>
      <c r="AC153" s="1"/>
      <c r="AD153" s="1"/>
      <c r="AE153" s="1"/>
      <c r="AF153" s="1"/>
      <c r="AG153" s="1"/>
      <c r="AH153" s="1"/>
    </row>
    <row r="154" spans="1:35" ht="21" x14ac:dyDescent="0.25">
      <c r="A154" s="1011"/>
      <c r="B154">
        <v>152</v>
      </c>
      <c r="C154" s="234" t="s">
        <v>19</v>
      </c>
      <c r="D154" s="235" t="s">
        <v>245</v>
      </c>
      <c r="E154" s="10">
        <v>85</v>
      </c>
      <c r="F154" s="10">
        <f>E154*0.6</f>
        <v>51</v>
      </c>
      <c r="G154" s="10">
        <v>14.9</v>
      </c>
      <c r="H154" s="10">
        <v>5</v>
      </c>
      <c r="I154" s="10">
        <v>10</v>
      </c>
      <c r="J154" s="236">
        <v>29489</v>
      </c>
      <c r="K154" s="237">
        <v>4</v>
      </c>
      <c r="L154" s="18">
        <f>G154*0.5</f>
        <v>7.45</v>
      </c>
      <c r="M154" s="128">
        <v>0.5</v>
      </c>
      <c r="N154" s="87" t="s">
        <v>50</v>
      </c>
      <c r="O154" s="71" t="s">
        <v>50</v>
      </c>
      <c r="P154" s="20" t="s">
        <v>50</v>
      </c>
      <c r="Q154" s="20" t="s">
        <v>50</v>
      </c>
      <c r="R154" s="20" t="s">
        <v>50</v>
      </c>
      <c r="S154" s="1" t="s">
        <v>71</v>
      </c>
      <c r="T154" s="39" t="s">
        <v>69</v>
      </c>
      <c r="U154" s="193" t="s">
        <v>50</v>
      </c>
      <c r="V154" s="190"/>
      <c r="W154" s="190" t="s">
        <v>245</v>
      </c>
      <c r="X154" s="193"/>
      <c r="Y154" s="193" t="s">
        <v>245</v>
      </c>
      <c r="Z154" s="1"/>
      <c r="AA154" s="1"/>
      <c r="AB154" s="1"/>
      <c r="AC154" s="1"/>
      <c r="AD154" s="1"/>
      <c r="AE154" s="1"/>
      <c r="AF154" s="1"/>
      <c r="AG154" s="1"/>
      <c r="AH154" s="1"/>
      <c r="AI154" t="s">
        <v>320</v>
      </c>
    </row>
    <row r="155" spans="1:35" ht="21" x14ac:dyDescent="0.25">
      <c r="A155" s="1011"/>
      <c r="B155">
        <v>153</v>
      </c>
      <c r="C155" s="234" t="s">
        <v>197</v>
      </c>
      <c r="D155" s="235"/>
      <c r="E155" s="10">
        <v>42</v>
      </c>
      <c r="F155" s="10">
        <f>E155*0.6</f>
        <v>25.2</v>
      </c>
      <c r="G155" s="10">
        <v>9.8000000000000007</v>
      </c>
      <c r="H155" s="10">
        <v>8</v>
      </c>
      <c r="I155" s="10">
        <v>5</v>
      </c>
      <c r="J155" s="242">
        <v>13872</v>
      </c>
      <c r="K155" s="243">
        <v>6</v>
      </c>
      <c r="L155" s="26">
        <f>G155*0.5</f>
        <v>4.9000000000000004</v>
      </c>
      <c r="M155" s="55">
        <v>0.5</v>
      </c>
      <c r="N155" s="19" t="s">
        <v>50</v>
      </c>
      <c r="O155" s="19" t="s">
        <v>50</v>
      </c>
      <c r="P155" s="20" t="s">
        <v>50</v>
      </c>
      <c r="Q155" s="20" t="s">
        <v>50</v>
      </c>
      <c r="R155" s="87" t="s">
        <v>50</v>
      </c>
      <c r="S155" s="1" t="s">
        <v>71</v>
      </c>
      <c r="T155" s="1" t="s">
        <v>70</v>
      </c>
      <c r="U155" s="189"/>
      <c r="V155" s="190"/>
      <c r="W155" s="190" t="s">
        <v>245</v>
      </c>
      <c r="X155" s="193"/>
      <c r="Y155" s="193"/>
      <c r="Z155" s="1"/>
      <c r="AA155" s="1"/>
      <c r="AB155" s="1"/>
      <c r="AC155" s="1"/>
      <c r="AD155" s="1"/>
      <c r="AE155" s="1"/>
      <c r="AF155" s="1"/>
      <c r="AG155" s="1"/>
      <c r="AH155" s="1"/>
    </row>
    <row r="156" spans="1:35" ht="21" x14ac:dyDescent="0.25">
      <c r="A156" s="1011"/>
      <c r="B156">
        <v>154</v>
      </c>
      <c r="C156" s="234" t="s">
        <v>16</v>
      </c>
      <c r="D156" s="235"/>
      <c r="E156" s="10">
        <v>23</v>
      </c>
      <c r="F156" s="10">
        <f>E156*0.6</f>
        <v>13.799999999999999</v>
      </c>
      <c r="G156" s="10">
        <v>13.8</v>
      </c>
      <c r="H156" s="10">
        <v>13.8</v>
      </c>
      <c r="I156" s="10">
        <v>0</v>
      </c>
      <c r="J156" s="242">
        <v>6879</v>
      </c>
      <c r="K156" s="243">
        <v>0</v>
      </c>
      <c r="L156" s="34">
        <f>G156*0.5</f>
        <v>6.9</v>
      </c>
      <c r="M156" s="126">
        <v>0.5</v>
      </c>
      <c r="N156" s="87" t="s">
        <v>50</v>
      </c>
      <c r="O156" s="19"/>
      <c r="P156" s="87" t="s">
        <v>50</v>
      </c>
      <c r="Q156" s="87" t="s">
        <v>50</v>
      </c>
      <c r="R156" s="20"/>
      <c r="S156" s="1" t="s">
        <v>71</v>
      </c>
      <c r="T156" s="1" t="s">
        <v>69</v>
      </c>
      <c r="U156" s="78" t="s">
        <v>245</v>
      </c>
      <c r="V156" s="190" t="s">
        <v>245</v>
      </c>
      <c r="W156" s="193"/>
      <c r="X156" s="193"/>
      <c r="Y156" s="193"/>
      <c r="Z156" s="1"/>
      <c r="AA156" s="1"/>
      <c r="AB156" s="1"/>
      <c r="AC156" s="1"/>
      <c r="AD156" s="1"/>
      <c r="AE156" s="1"/>
      <c r="AF156" s="1"/>
      <c r="AG156" s="1"/>
      <c r="AH156" s="1"/>
      <c r="AI156" t="s">
        <v>322</v>
      </c>
    </row>
    <row r="157" spans="1:35" x14ac:dyDescent="0.25">
      <c r="A157" s="1011"/>
      <c r="B157">
        <v>155</v>
      </c>
      <c r="C157" s="10" t="s">
        <v>199</v>
      </c>
      <c r="D157" s="20"/>
      <c r="E157" s="10">
        <v>6</v>
      </c>
      <c r="F157" s="10">
        <f t="shared" ref="F157:F158" si="15">E157*0.6</f>
        <v>3.5999999999999996</v>
      </c>
      <c r="G157" s="10"/>
      <c r="H157" s="10"/>
      <c r="I157" s="10"/>
      <c r="J157" s="242">
        <v>3384</v>
      </c>
      <c r="K157" s="243">
        <v>4</v>
      </c>
      <c r="L157" s="230"/>
      <c r="M157" s="69"/>
      <c r="N157" s="19"/>
      <c r="O157" s="19"/>
      <c r="P157" s="20"/>
      <c r="Q157" s="20"/>
      <c r="R157" s="20"/>
      <c r="S157" s="1"/>
      <c r="T157" s="1"/>
      <c r="U157" s="189"/>
      <c r="V157" s="190"/>
      <c r="W157" s="193"/>
      <c r="X157" s="193"/>
      <c r="Y157" s="193"/>
      <c r="Z157" s="1"/>
      <c r="AA157" s="1"/>
      <c r="AB157" s="1"/>
      <c r="AC157" s="1"/>
      <c r="AD157" s="1"/>
      <c r="AE157" s="1"/>
      <c r="AF157" s="1"/>
      <c r="AG157" s="1"/>
      <c r="AH157" s="1"/>
    </row>
    <row r="158" spans="1:35" x14ac:dyDescent="0.25">
      <c r="A158" s="1011"/>
      <c r="B158">
        <v>156</v>
      </c>
      <c r="C158" s="10" t="s">
        <v>200</v>
      </c>
      <c r="D158" s="20"/>
      <c r="E158" s="10">
        <v>54</v>
      </c>
      <c r="F158" s="10">
        <f t="shared" si="15"/>
        <v>32.4</v>
      </c>
      <c r="G158" s="10"/>
      <c r="H158" s="10"/>
      <c r="I158" s="10"/>
      <c r="J158" s="242">
        <v>17677</v>
      </c>
      <c r="K158" s="243">
        <v>9</v>
      </c>
      <c r="L158" s="230"/>
      <c r="M158" s="69"/>
      <c r="N158" s="19"/>
      <c r="O158" s="19"/>
      <c r="P158" s="20"/>
      <c r="Q158" s="20"/>
      <c r="R158" s="20"/>
      <c r="S158" s="1"/>
      <c r="T158" s="1"/>
      <c r="U158" s="189"/>
      <c r="V158" s="190"/>
      <c r="W158" s="193"/>
      <c r="X158" s="193"/>
      <c r="Y158" s="193"/>
      <c r="Z158" s="1"/>
      <c r="AA158" s="1"/>
      <c r="AB158" s="1"/>
      <c r="AC158" s="1"/>
      <c r="AD158" s="1"/>
      <c r="AE158" s="1"/>
      <c r="AF158" s="1"/>
      <c r="AG158" s="1"/>
      <c r="AH158" s="1"/>
      <c r="AI158" s="214">
        <f>SUM(L135:L159)</f>
        <v>82.250000000000014</v>
      </c>
    </row>
    <row r="159" spans="1:35" s="102" customFormat="1" ht="21" x14ac:dyDescent="0.25">
      <c r="A159" s="1011"/>
      <c r="B159">
        <v>157</v>
      </c>
      <c r="C159" s="253" t="s">
        <v>27</v>
      </c>
      <c r="D159" s="235" t="s">
        <v>245</v>
      </c>
      <c r="E159" s="240">
        <v>30</v>
      </c>
      <c r="F159" s="240">
        <f>E159*0.6</f>
        <v>18</v>
      </c>
      <c r="G159" s="240">
        <v>18</v>
      </c>
      <c r="H159" s="240">
        <v>7</v>
      </c>
      <c r="I159" s="204">
        <v>11</v>
      </c>
      <c r="J159" s="210">
        <v>8952</v>
      </c>
      <c r="K159" s="211">
        <v>0</v>
      </c>
      <c r="L159" s="212">
        <f>G159*0.5</f>
        <v>9</v>
      </c>
      <c r="M159" s="213">
        <v>0.5</v>
      </c>
      <c r="N159" s="87" t="s">
        <v>50</v>
      </c>
      <c r="O159" s="19"/>
      <c r="P159" s="20" t="s">
        <v>50</v>
      </c>
      <c r="Q159" s="29" t="s">
        <v>50</v>
      </c>
      <c r="R159" s="13" t="s">
        <v>50</v>
      </c>
      <c r="S159" s="106" t="s">
        <v>72</v>
      </c>
      <c r="T159" s="107" t="s">
        <v>69</v>
      </c>
      <c r="U159" s="185" t="s">
        <v>245</v>
      </c>
      <c r="V159" s="13"/>
      <c r="W159" s="201" t="s">
        <v>245</v>
      </c>
      <c r="X159" s="13"/>
      <c r="Y159" s="13" t="s">
        <v>245</v>
      </c>
      <c r="Z159" s="106"/>
      <c r="AA159" s="106"/>
      <c r="AB159" s="106"/>
      <c r="AC159" s="106"/>
      <c r="AD159" s="106"/>
      <c r="AE159" s="106"/>
      <c r="AF159" s="106"/>
      <c r="AG159" s="106"/>
      <c r="AH159" s="106"/>
      <c r="AI159" s="102" t="s">
        <v>321</v>
      </c>
    </row>
    <row r="160" spans="1:35" x14ac:dyDescent="0.25">
      <c r="A160" s="1011" t="s">
        <v>356</v>
      </c>
      <c r="B160">
        <v>158</v>
      </c>
      <c r="C160" s="2" t="s">
        <v>91</v>
      </c>
      <c r="D160" s="185" t="s">
        <v>245</v>
      </c>
      <c r="E160" s="1">
        <v>33</v>
      </c>
      <c r="F160" s="1">
        <f>E160*0.6</f>
        <v>19.8</v>
      </c>
      <c r="G160" s="1">
        <v>19.8</v>
      </c>
      <c r="H160" s="1">
        <v>19.8</v>
      </c>
      <c r="I160" s="4">
        <v>0</v>
      </c>
      <c r="J160" s="80">
        <v>33502</v>
      </c>
      <c r="K160" s="73"/>
      <c r="L160" s="254">
        <f>G160*0.33</f>
        <v>6.5340000000000007</v>
      </c>
      <c r="M160" s="58">
        <v>0.33</v>
      </c>
      <c r="N160" s="12" t="s">
        <v>50</v>
      </c>
      <c r="O160" s="12" t="s">
        <v>50</v>
      </c>
      <c r="P160" s="13" t="s">
        <v>50</v>
      </c>
      <c r="Q160" s="13" t="s">
        <v>50</v>
      </c>
      <c r="R160" s="13"/>
      <c r="S160" s="1" t="s">
        <v>66</v>
      </c>
      <c r="T160" s="1" t="s">
        <v>68</v>
      </c>
      <c r="U160" s="189"/>
      <c r="V160" s="190" t="s">
        <v>245</v>
      </c>
      <c r="W160" s="193" t="s">
        <v>245</v>
      </c>
      <c r="X160" s="193" t="s">
        <v>245</v>
      </c>
      <c r="Y160" s="193"/>
      <c r="Z160" s="1" t="s">
        <v>245</v>
      </c>
      <c r="AA160" s="1"/>
      <c r="AB160" s="1"/>
      <c r="AC160" s="1"/>
      <c r="AD160" s="1"/>
      <c r="AE160" s="1" t="s">
        <v>245</v>
      </c>
      <c r="AF160" s="1"/>
      <c r="AG160" s="1"/>
      <c r="AH160" s="1"/>
    </row>
    <row r="161" spans="1:36" x14ac:dyDescent="0.25">
      <c r="A161" s="1011"/>
      <c r="B161">
        <v>159</v>
      </c>
      <c r="C161" s="1" t="s">
        <v>152</v>
      </c>
      <c r="D161" s="13"/>
      <c r="E161" s="1"/>
      <c r="F161" s="1"/>
      <c r="G161" s="1"/>
      <c r="H161" s="1"/>
      <c r="I161" s="4"/>
      <c r="J161" s="80">
        <v>1817</v>
      </c>
      <c r="K161" s="73">
        <v>1</v>
      </c>
      <c r="L161" s="254"/>
      <c r="M161" s="58"/>
      <c r="N161" s="12"/>
      <c r="O161" s="12"/>
      <c r="P161" s="13"/>
      <c r="Q161" s="13"/>
      <c r="R161" s="13"/>
      <c r="S161" s="1"/>
      <c r="T161" s="1"/>
      <c r="U161" s="189"/>
      <c r="V161" s="190"/>
      <c r="W161" s="193"/>
      <c r="X161" s="193"/>
      <c r="Y161" s="193"/>
      <c r="Z161" s="1"/>
      <c r="AA161" s="1"/>
      <c r="AB161" s="1"/>
      <c r="AC161" s="1"/>
      <c r="AD161" s="1"/>
      <c r="AE161" s="1"/>
      <c r="AF161" s="1"/>
      <c r="AG161" s="1"/>
      <c r="AH161" s="1"/>
    </row>
    <row r="162" spans="1:36" x14ac:dyDescent="0.25">
      <c r="A162" s="1011"/>
      <c r="B162">
        <v>160</v>
      </c>
      <c r="C162" s="1" t="s">
        <v>251</v>
      </c>
      <c r="D162" s="13"/>
      <c r="E162" s="1"/>
      <c r="F162" s="1"/>
      <c r="G162" s="1"/>
      <c r="H162" s="1"/>
      <c r="I162" s="4"/>
      <c r="J162" s="80">
        <v>1081</v>
      </c>
      <c r="K162" s="73"/>
      <c r="L162" s="254"/>
      <c r="M162" s="58"/>
      <c r="N162" s="12"/>
      <c r="O162" s="12"/>
      <c r="P162" s="13"/>
      <c r="Q162" s="13"/>
      <c r="R162" s="13"/>
      <c r="S162" s="1"/>
      <c r="T162" s="1"/>
      <c r="U162" s="189"/>
      <c r="V162" s="190"/>
      <c r="W162" s="193"/>
      <c r="X162" s="193"/>
      <c r="Y162" s="193"/>
      <c r="Z162" s="1"/>
      <c r="AA162" s="1"/>
      <c r="AB162" s="1"/>
      <c r="AC162" s="1"/>
      <c r="AD162" s="1"/>
      <c r="AE162" s="1"/>
      <c r="AF162" s="1"/>
      <c r="AG162" s="1"/>
      <c r="AH162" s="1"/>
    </row>
    <row r="163" spans="1:36" x14ac:dyDescent="0.25">
      <c r="A163" s="1011"/>
      <c r="B163">
        <v>161</v>
      </c>
      <c r="C163" s="1" t="s">
        <v>252</v>
      </c>
      <c r="D163" s="13"/>
      <c r="E163" s="1"/>
      <c r="F163" s="1"/>
      <c r="G163" s="1"/>
      <c r="H163" s="1"/>
      <c r="I163" s="4"/>
      <c r="J163" s="80">
        <v>1337</v>
      </c>
      <c r="K163" s="73"/>
      <c r="L163" s="254"/>
      <c r="M163" s="58"/>
      <c r="N163" s="12"/>
      <c r="O163" s="12"/>
      <c r="P163" s="13"/>
      <c r="Q163" s="13"/>
      <c r="R163" s="13"/>
      <c r="S163" s="1"/>
      <c r="T163" s="1"/>
      <c r="U163" s="189"/>
      <c r="V163" s="190"/>
      <c r="W163" s="193"/>
      <c r="X163" s="193"/>
      <c r="Y163" s="193"/>
      <c r="Z163" s="1"/>
      <c r="AA163" s="1"/>
      <c r="AB163" s="1"/>
      <c r="AC163" s="1"/>
      <c r="AD163" s="1"/>
      <c r="AE163" s="1"/>
      <c r="AF163" s="1"/>
      <c r="AG163" s="1"/>
      <c r="AH163" s="1"/>
    </row>
    <row r="164" spans="1:36" x14ac:dyDescent="0.25">
      <c r="A164" s="1011"/>
      <c r="B164">
        <v>162</v>
      </c>
      <c r="C164" s="10" t="s">
        <v>99</v>
      </c>
      <c r="D164" s="20"/>
      <c r="E164" s="10"/>
      <c r="F164" s="1"/>
      <c r="G164" s="10"/>
      <c r="H164" s="10"/>
      <c r="I164" s="5"/>
      <c r="J164" s="81">
        <v>2271</v>
      </c>
      <c r="K164" s="74">
        <v>3</v>
      </c>
      <c r="L164" s="232">
        <v>1</v>
      </c>
      <c r="M164" s="54"/>
      <c r="N164" s="19"/>
      <c r="O164" s="22"/>
      <c r="P164" s="23"/>
      <c r="Q164" s="37"/>
      <c r="R164" s="37"/>
      <c r="S164" s="1"/>
      <c r="T164" s="39"/>
      <c r="U164" s="193"/>
      <c r="V164" s="193"/>
      <c r="W164" s="190"/>
      <c r="X164" s="193"/>
      <c r="Y164" s="193"/>
      <c r="Z164" s="1"/>
      <c r="AA164" s="1"/>
      <c r="AB164" s="1"/>
      <c r="AC164" s="1"/>
      <c r="AD164" s="1"/>
      <c r="AE164" s="1"/>
      <c r="AF164" s="1"/>
      <c r="AG164" s="1"/>
      <c r="AH164" s="1"/>
    </row>
    <row r="165" spans="1:36" x14ac:dyDescent="0.25">
      <c r="A165" s="1011"/>
      <c r="B165">
        <v>163</v>
      </c>
      <c r="C165" s="10" t="s">
        <v>110</v>
      </c>
      <c r="D165" s="20"/>
      <c r="E165" s="10"/>
      <c r="F165" s="1"/>
      <c r="G165" s="10"/>
      <c r="H165" s="10"/>
      <c r="I165" s="5"/>
      <c r="J165" s="81">
        <v>1401</v>
      </c>
      <c r="K165" s="74">
        <v>1</v>
      </c>
      <c r="L165" s="232">
        <v>1</v>
      </c>
      <c r="M165" s="54"/>
      <c r="N165" s="19"/>
      <c r="O165" s="22"/>
      <c r="P165" s="23"/>
      <c r="Q165" s="37"/>
      <c r="R165" s="37"/>
      <c r="S165" s="1"/>
      <c r="T165" s="39"/>
      <c r="U165" s="193"/>
      <c r="V165" s="193"/>
      <c r="W165" s="190"/>
      <c r="X165" s="193"/>
      <c r="Y165" s="193"/>
      <c r="Z165" s="1"/>
      <c r="AA165" s="1"/>
      <c r="AB165" s="1"/>
      <c r="AC165" s="1"/>
      <c r="AD165" s="1"/>
      <c r="AE165" s="1"/>
      <c r="AF165" s="1"/>
      <c r="AG165" s="1"/>
      <c r="AH165" s="1"/>
    </row>
    <row r="166" spans="1:36" x14ac:dyDescent="0.25">
      <c r="A166" s="1011"/>
      <c r="B166">
        <v>164</v>
      </c>
      <c r="C166" s="10" t="s">
        <v>108</v>
      </c>
      <c r="D166" s="20"/>
      <c r="E166" s="10"/>
      <c r="F166" s="1"/>
      <c r="G166" s="10"/>
      <c r="H166" s="10"/>
      <c r="I166" s="5"/>
      <c r="J166" s="81">
        <v>505</v>
      </c>
      <c r="K166" s="74">
        <v>1</v>
      </c>
      <c r="L166" s="232">
        <v>1</v>
      </c>
      <c r="M166" s="54"/>
      <c r="N166" s="19"/>
      <c r="O166" s="22"/>
      <c r="P166" s="23"/>
      <c r="Q166" s="37"/>
      <c r="R166" s="37"/>
      <c r="S166" s="1"/>
      <c r="T166" s="39"/>
      <c r="U166" s="193"/>
      <c r="V166" s="193"/>
      <c r="W166" s="190"/>
      <c r="X166" s="193"/>
      <c r="Y166" s="193"/>
      <c r="Z166" s="1"/>
      <c r="AA166" s="1"/>
      <c r="AB166" s="1"/>
      <c r="AC166" s="1"/>
      <c r="AD166" s="1"/>
      <c r="AE166" s="1"/>
      <c r="AF166" s="1"/>
      <c r="AG166" s="1"/>
      <c r="AH166" s="1"/>
    </row>
    <row r="167" spans="1:36" x14ac:dyDescent="0.25">
      <c r="A167" s="1011"/>
      <c r="B167">
        <v>165</v>
      </c>
      <c r="C167" s="10" t="s">
        <v>109</v>
      </c>
      <c r="D167" s="20"/>
      <c r="E167" s="10"/>
      <c r="F167" s="1"/>
      <c r="G167" s="10"/>
      <c r="H167" s="10"/>
      <c r="I167" s="5"/>
      <c r="J167" s="81">
        <v>1395</v>
      </c>
      <c r="K167" s="74"/>
      <c r="L167" s="232">
        <v>1</v>
      </c>
      <c r="M167" s="54"/>
      <c r="N167" s="19"/>
      <c r="O167" s="22"/>
      <c r="P167" s="23"/>
      <c r="Q167" s="37"/>
      <c r="R167" s="37"/>
      <c r="S167" s="1"/>
      <c r="T167" s="39"/>
      <c r="U167" s="193"/>
      <c r="V167" s="193"/>
      <c r="W167" s="190"/>
      <c r="X167" s="193"/>
      <c r="Y167" s="193"/>
      <c r="Z167" s="1"/>
      <c r="AA167" s="1"/>
      <c r="AB167" s="1"/>
      <c r="AC167" s="1"/>
      <c r="AD167" s="1"/>
      <c r="AE167" s="1"/>
      <c r="AF167" s="1"/>
      <c r="AG167" s="1"/>
      <c r="AH167" s="1"/>
      <c r="AI167" s="43">
        <f>SUM(L160:L167)</f>
        <v>10.534000000000001</v>
      </c>
    </row>
    <row r="168" spans="1:36" x14ac:dyDescent="0.25">
      <c r="A168" s="1012" t="s">
        <v>357</v>
      </c>
      <c r="B168">
        <v>166</v>
      </c>
      <c r="C168" s="255" t="s">
        <v>35</v>
      </c>
      <c r="D168" s="235"/>
      <c r="E168" s="256">
        <v>16</v>
      </c>
      <c r="F168" s="1">
        <f t="shared" ref="F168:F173" si="16">E168*0.6</f>
        <v>9.6</v>
      </c>
      <c r="G168" s="1">
        <v>9.6</v>
      </c>
      <c r="H168" s="256">
        <v>9.6</v>
      </c>
      <c r="I168" s="257">
        <v>0</v>
      </c>
      <c r="J168" s="258">
        <v>8057</v>
      </c>
      <c r="K168" s="193"/>
      <c r="L168" s="254">
        <f>G168*0.2</f>
        <v>1.92</v>
      </c>
      <c r="M168" s="58">
        <v>0.2</v>
      </c>
      <c r="N168" s="20" t="s">
        <v>50</v>
      </c>
      <c r="O168" s="94" t="s">
        <v>50</v>
      </c>
      <c r="P168" s="20" t="s">
        <v>50</v>
      </c>
      <c r="Q168" s="20" t="s">
        <v>50</v>
      </c>
      <c r="R168" s="20"/>
      <c r="S168" s="1" t="s">
        <v>71</v>
      </c>
      <c r="T168" s="1" t="s">
        <v>68</v>
      </c>
      <c r="U168" s="189" t="s">
        <v>245</v>
      </c>
      <c r="V168" s="190" t="s">
        <v>245</v>
      </c>
      <c r="W168" s="193"/>
      <c r="X168" s="193"/>
      <c r="Y168" s="193"/>
      <c r="Z168" s="1"/>
      <c r="AA168" s="1"/>
      <c r="AB168" s="1"/>
      <c r="AC168" s="1"/>
      <c r="AD168" s="1" t="s">
        <v>245</v>
      </c>
      <c r="AE168" s="1" t="s">
        <v>245</v>
      </c>
      <c r="AF168" s="1" t="s">
        <v>245</v>
      </c>
      <c r="AG168" s="1"/>
      <c r="AH168" s="1"/>
      <c r="AI168" s="259" t="s">
        <v>333</v>
      </c>
    </row>
    <row r="169" spans="1:36" x14ac:dyDescent="0.25">
      <c r="A169" s="1012"/>
      <c r="B169">
        <v>167</v>
      </c>
      <c r="C169" s="255" t="s">
        <v>41</v>
      </c>
      <c r="D169" s="235"/>
      <c r="E169" s="256">
        <v>22</v>
      </c>
      <c r="F169" s="1">
        <f t="shared" si="16"/>
        <v>13.2</v>
      </c>
      <c r="G169" s="1">
        <v>13.2</v>
      </c>
      <c r="H169" s="256">
        <v>13.2</v>
      </c>
      <c r="I169" s="256">
        <v>0</v>
      </c>
      <c r="J169" s="260">
        <v>7522</v>
      </c>
      <c r="K169" s="237"/>
      <c r="L169" s="254">
        <f>G169*0.2</f>
        <v>2.64</v>
      </c>
      <c r="M169" s="58">
        <v>0.2</v>
      </c>
      <c r="N169" s="20" t="s">
        <v>50</v>
      </c>
      <c r="O169" s="94" t="s">
        <v>50</v>
      </c>
      <c r="P169" s="20" t="s">
        <v>50</v>
      </c>
      <c r="Q169" s="20" t="s">
        <v>50</v>
      </c>
      <c r="R169" s="20"/>
      <c r="S169" s="1" t="s">
        <v>71</v>
      </c>
      <c r="T169" s="1" t="s">
        <v>68</v>
      </c>
      <c r="U169" s="189"/>
      <c r="V169" s="190" t="s">
        <v>245</v>
      </c>
      <c r="W169" s="193"/>
      <c r="X169" s="193"/>
      <c r="Y169" s="193"/>
      <c r="Z169" s="1"/>
      <c r="AA169" s="1"/>
      <c r="AB169" s="1"/>
      <c r="AC169" s="1"/>
      <c r="AD169" s="1" t="s">
        <v>245</v>
      </c>
      <c r="AE169" s="1" t="s">
        <v>245</v>
      </c>
      <c r="AF169" s="1" t="s">
        <v>245</v>
      </c>
      <c r="AG169" s="1"/>
      <c r="AH169" s="1"/>
      <c r="AI169" s="259" t="s">
        <v>333</v>
      </c>
    </row>
    <row r="170" spans="1:36" ht="21" x14ac:dyDescent="0.25">
      <c r="A170" s="1012"/>
      <c r="B170">
        <v>168</v>
      </c>
      <c r="C170" s="255" t="s">
        <v>55</v>
      </c>
      <c r="D170" s="235"/>
      <c r="E170" s="256">
        <v>14</v>
      </c>
      <c r="F170" s="1">
        <f t="shared" si="16"/>
        <v>8.4</v>
      </c>
      <c r="G170" s="1">
        <v>8.4</v>
      </c>
      <c r="H170" s="256">
        <v>8.4</v>
      </c>
      <c r="I170" s="256">
        <v>0</v>
      </c>
      <c r="J170" s="260">
        <v>4175</v>
      </c>
      <c r="K170" s="237"/>
      <c r="L170" s="254">
        <f t="shared" ref="L170:L173" si="17">G170*0.33</f>
        <v>2.7720000000000002</v>
      </c>
      <c r="M170" s="125">
        <v>0.33</v>
      </c>
      <c r="N170" s="20" t="s">
        <v>50</v>
      </c>
      <c r="O170" s="94" t="s">
        <v>50</v>
      </c>
      <c r="P170" s="90" t="s">
        <v>50</v>
      </c>
      <c r="Q170" s="20" t="s">
        <v>50</v>
      </c>
      <c r="R170" s="20"/>
      <c r="S170" s="1" t="s">
        <v>71</v>
      </c>
      <c r="T170" s="1" t="s">
        <v>68</v>
      </c>
      <c r="U170" s="189"/>
      <c r="V170" s="190"/>
      <c r="W170" s="193"/>
      <c r="X170" s="193"/>
      <c r="Y170" s="193"/>
      <c r="Z170" s="1"/>
      <c r="AA170" s="1"/>
      <c r="AB170" s="1"/>
      <c r="AC170" s="1"/>
      <c r="AD170" s="1"/>
      <c r="AE170" s="1" t="s">
        <v>245</v>
      </c>
      <c r="AF170" s="1" t="s">
        <v>245</v>
      </c>
      <c r="AG170" s="1"/>
      <c r="AH170" s="1"/>
      <c r="AI170" t="s">
        <v>332</v>
      </c>
    </row>
    <row r="171" spans="1:36" ht="21" x14ac:dyDescent="0.25">
      <c r="A171" s="1012"/>
      <c r="B171">
        <v>169</v>
      </c>
      <c r="C171" s="2" t="s">
        <v>20</v>
      </c>
      <c r="D171" s="185" t="s">
        <v>245</v>
      </c>
      <c r="E171" s="1">
        <v>22</v>
      </c>
      <c r="F171" s="1">
        <f t="shared" si="16"/>
        <v>13.2</v>
      </c>
      <c r="G171" s="1">
        <v>13.2</v>
      </c>
      <c r="H171" s="1">
        <v>13.2</v>
      </c>
      <c r="I171" s="4">
        <v>0</v>
      </c>
      <c r="J171" s="80">
        <v>5791</v>
      </c>
      <c r="K171" s="73"/>
      <c r="L171" s="254">
        <f t="shared" si="17"/>
        <v>4.3559999999999999</v>
      </c>
      <c r="M171" s="125">
        <v>0.33</v>
      </c>
      <c r="N171" s="12" t="s">
        <v>50</v>
      </c>
      <c r="O171" s="71" t="s">
        <v>50</v>
      </c>
      <c r="P171" s="90" t="s">
        <v>50</v>
      </c>
      <c r="Q171" s="13" t="s">
        <v>50</v>
      </c>
      <c r="R171" s="13"/>
      <c r="S171" s="1" t="s">
        <v>66</v>
      </c>
      <c r="T171" s="1" t="s">
        <v>68</v>
      </c>
      <c r="U171" s="189"/>
      <c r="V171" s="190" t="s">
        <v>245</v>
      </c>
      <c r="W171" s="193"/>
      <c r="X171" s="193"/>
      <c r="Y171" s="193"/>
      <c r="Z171" s="1"/>
      <c r="AA171" s="1"/>
      <c r="AB171" s="1"/>
      <c r="AC171" s="1"/>
      <c r="AD171" s="1"/>
      <c r="AE171" s="2" t="s">
        <v>245</v>
      </c>
      <c r="AF171" s="1"/>
      <c r="AG171" s="1"/>
      <c r="AH171" s="1"/>
      <c r="AI171" t="s">
        <v>332</v>
      </c>
    </row>
    <row r="172" spans="1:36" ht="21" x14ac:dyDescent="0.25">
      <c r="A172" s="1012"/>
      <c r="B172">
        <v>170</v>
      </c>
      <c r="C172" s="2" t="s">
        <v>22</v>
      </c>
      <c r="D172" s="185" t="s">
        <v>245</v>
      </c>
      <c r="E172" s="1">
        <v>22</v>
      </c>
      <c r="F172" s="1">
        <f t="shared" si="16"/>
        <v>13.2</v>
      </c>
      <c r="G172" s="1">
        <v>13.2</v>
      </c>
      <c r="H172" s="1">
        <v>13.2</v>
      </c>
      <c r="I172" s="4">
        <v>0</v>
      </c>
      <c r="J172" s="80">
        <v>10705</v>
      </c>
      <c r="K172" s="73"/>
      <c r="L172" s="254">
        <f t="shared" si="17"/>
        <v>4.3559999999999999</v>
      </c>
      <c r="M172" s="125">
        <v>0.33</v>
      </c>
      <c r="N172" s="12" t="s">
        <v>50</v>
      </c>
      <c r="O172" s="71" t="s">
        <v>50</v>
      </c>
      <c r="P172" s="90" t="s">
        <v>50</v>
      </c>
      <c r="Q172" s="13" t="s">
        <v>50</v>
      </c>
      <c r="R172" s="13"/>
      <c r="S172" s="1" t="s">
        <v>66</v>
      </c>
      <c r="T172" s="1" t="s">
        <v>68</v>
      </c>
      <c r="U172" s="189"/>
      <c r="V172" s="190" t="s">
        <v>245</v>
      </c>
      <c r="W172" s="193"/>
      <c r="X172" s="193"/>
      <c r="Y172" s="193"/>
      <c r="Z172" s="1"/>
      <c r="AA172" s="1"/>
      <c r="AB172" s="1"/>
      <c r="AC172" s="1"/>
      <c r="AD172" s="1"/>
      <c r="AE172" s="2" t="s">
        <v>245</v>
      </c>
      <c r="AF172" s="1"/>
      <c r="AG172" s="1"/>
      <c r="AH172" s="1"/>
      <c r="AI172" t="s">
        <v>332</v>
      </c>
    </row>
    <row r="173" spans="1:36" ht="21" x14ac:dyDescent="0.25">
      <c r="A173" s="1012"/>
      <c r="B173">
        <v>171</v>
      </c>
      <c r="C173" s="2" t="s">
        <v>23</v>
      </c>
      <c r="D173" s="185" t="s">
        <v>245</v>
      </c>
      <c r="E173" s="1">
        <v>33</v>
      </c>
      <c r="F173" s="1">
        <f t="shared" si="16"/>
        <v>19.8</v>
      </c>
      <c r="G173" s="1">
        <v>19.8</v>
      </c>
      <c r="H173" s="1">
        <v>19.8</v>
      </c>
      <c r="I173" s="4">
        <v>0</v>
      </c>
      <c r="J173" s="80">
        <v>13295</v>
      </c>
      <c r="K173" s="73">
        <v>0</v>
      </c>
      <c r="L173" s="254">
        <f t="shared" si="17"/>
        <v>6.5340000000000007</v>
      </c>
      <c r="M173" s="125">
        <v>0.33</v>
      </c>
      <c r="N173" s="12" t="s">
        <v>50</v>
      </c>
      <c r="O173" s="71" t="s">
        <v>50</v>
      </c>
      <c r="P173" s="90" t="s">
        <v>50</v>
      </c>
      <c r="Q173" s="13" t="s">
        <v>50</v>
      </c>
      <c r="R173" s="13"/>
      <c r="S173" s="1" t="s">
        <v>73</v>
      </c>
      <c r="T173" s="1" t="s">
        <v>68</v>
      </c>
      <c r="U173" s="189"/>
      <c r="V173" s="190" t="s">
        <v>245</v>
      </c>
      <c r="W173" s="193"/>
      <c r="X173" s="193"/>
      <c r="Y173" s="193"/>
      <c r="Z173" s="1"/>
      <c r="AA173" s="1"/>
      <c r="AB173" s="1"/>
      <c r="AC173" s="1"/>
      <c r="AD173" s="1"/>
      <c r="AE173" s="2" t="s">
        <v>245</v>
      </c>
      <c r="AF173" s="1"/>
      <c r="AG173" s="1"/>
      <c r="AH173" s="1"/>
      <c r="AI173" t="s">
        <v>332</v>
      </c>
    </row>
    <row r="174" spans="1:36" x14ac:dyDescent="0.25">
      <c r="I174" s="7"/>
      <c r="J174" s="7"/>
      <c r="K174" s="77"/>
      <c r="L174" s="7"/>
      <c r="M174" s="7"/>
      <c r="N174" s="4"/>
      <c r="O174" s="4"/>
      <c r="P174" s="1"/>
      <c r="Q174" s="1"/>
      <c r="R174" s="1"/>
      <c r="S174" s="1"/>
      <c r="T174" s="1"/>
      <c r="U174" s="193"/>
      <c r="V174" s="193"/>
      <c r="W174" s="193"/>
      <c r="X174" s="193"/>
      <c r="Y174" s="193"/>
      <c r="Z174" s="1"/>
      <c r="AA174" s="1"/>
      <c r="AB174" s="1"/>
      <c r="AC174" s="1"/>
      <c r="AD174" s="1"/>
      <c r="AE174" s="2"/>
      <c r="AF174" s="1"/>
      <c r="AG174" s="1"/>
      <c r="AH174" s="1"/>
    </row>
    <row r="175" spans="1:36" x14ac:dyDescent="0.25">
      <c r="C175" s="2" t="s">
        <v>42</v>
      </c>
      <c r="D175" s="185"/>
      <c r="E175" s="21"/>
      <c r="F175" s="21"/>
      <c r="G175" s="21"/>
      <c r="H175" s="21"/>
      <c r="I175" s="21"/>
      <c r="J175" s="21"/>
      <c r="K175" s="78"/>
      <c r="L175" s="21">
        <f>SUM(L3:L166)</f>
        <v>516.69099999999992</v>
      </c>
      <c r="M175" s="21"/>
      <c r="N175" s="6"/>
      <c r="O175" s="6"/>
      <c r="P175" s="1"/>
      <c r="Q175" s="1"/>
      <c r="R175" s="1"/>
      <c r="S175" s="1"/>
      <c r="T175" s="1"/>
      <c r="U175" s="189"/>
      <c r="V175" s="193"/>
      <c r="W175" s="193"/>
      <c r="X175" s="193"/>
      <c r="Y175" s="193"/>
      <c r="Z175" s="1"/>
      <c r="AA175" s="1"/>
      <c r="AB175" s="1"/>
      <c r="AC175" s="1"/>
      <c r="AD175" s="1"/>
      <c r="AE175" s="1"/>
      <c r="AF175" s="1"/>
      <c r="AG175" s="1"/>
      <c r="AH175" s="1"/>
      <c r="AI175" s="43">
        <f>SUM(L168:L173)</f>
        <v>22.578000000000003</v>
      </c>
      <c r="AJ175" s="129">
        <f>(AI45+AI76+AI84+AI94+AI116+AI133+AI158+AI167+AI175)</f>
        <v>540.26900000000001</v>
      </c>
    </row>
    <row r="176" spans="1:36" x14ac:dyDescent="0.25">
      <c r="C176" s="46" t="s">
        <v>51</v>
      </c>
      <c r="D176" s="186"/>
    </row>
    <row r="177" spans="3:5" x14ac:dyDescent="0.25">
      <c r="C177" t="s">
        <v>60</v>
      </c>
    </row>
    <row r="178" spans="3:5" x14ac:dyDescent="0.25">
      <c r="C178" t="s">
        <v>61</v>
      </c>
    </row>
    <row r="179" spans="3:5" x14ac:dyDescent="0.25">
      <c r="C179" t="s">
        <v>62</v>
      </c>
    </row>
    <row r="181" spans="3:5" x14ac:dyDescent="0.25">
      <c r="C181" t="s">
        <v>63</v>
      </c>
    </row>
    <row r="183" spans="3:5" x14ac:dyDescent="0.25">
      <c r="C183" s="46" t="s">
        <v>269</v>
      </c>
      <c r="D183" s="186"/>
    </row>
    <row r="184" spans="3:5" x14ac:dyDescent="0.25">
      <c r="C184" t="s">
        <v>270</v>
      </c>
    </row>
    <row r="185" spans="3:5" x14ac:dyDescent="0.25">
      <c r="C185" t="s">
        <v>272</v>
      </c>
    </row>
    <row r="186" spans="3:5" x14ac:dyDescent="0.25">
      <c r="C186" t="s">
        <v>273</v>
      </c>
    </row>
    <row r="187" spans="3:5" ht="21" x14ac:dyDescent="0.35">
      <c r="C187" s="109" t="s">
        <v>50</v>
      </c>
      <c r="D187" s="187"/>
      <c r="E187" t="s">
        <v>271</v>
      </c>
    </row>
    <row r="188" spans="3:5" x14ac:dyDescent="0.25">
      <c r="C188" s="72" t="s">
        <v>50</v>
      </c>
      <c r="D188" s="72"/>
      <c r="E188" t="s">
        <v>274</v>
      </c>
    </row>
    <row r="189" spans="3:5" x14ac:dyDescent="0.25">
      <c r="C189" s="72"/>
      <c r="D189" s="72"/>
    </row>
    <row r="190" spans="3:5" x14ac:dyDescent="0.25">
      <c r="C190" s="46" t="s">
        <v>56</v>
      </c>
      <c r="D190" s="186"/>
    </row>
    <row r="191" spans="3:5" x14ac:dyDescent="0.25">
      <c r="C191" s="30" t="s">
        <v>50</v>
      </c>
      <c r="E191" t="s">
        <v>58</v>
      </c>
    </row>
    <row r="192" spans="3:5" x14ac:dyDescent="0.25">
      <c r="C192" s="31" t="s">
        <v>50</v>
      </c>
      <c r="D192" s="188"/>
      <c r="E192" t="s">
        <v>64</v>
      </c>
    </row>
    <row r="193" spans="5:5" x14ac:dyDescent="0.25">
      <c r="E193" t="s">
        <v>59</v>
      </c>
    </row>
  </sheetData>
  <autoFilter ref="B2:AI173" xr:uid="{612F0587-ADE5-4CD9-A505-DAFD7DC6E7C9}"/>
  <mergeCells count="11">
    <mergeCell ref="U1:AG1"/>
    <mergeCell ref="A3:A45"/>
    <mergeCell ref="A46:A76"/>
    <mergeCell ref="A77:A84"/>
    <mergeCell ref="A85:A94"/>
    <mergeCell ref="N1:Q1"/>
    <mergeCell ref="A95:A116"/>
    <mergeCell ref="A117:A134"/>
    <mergeCell ref="A135:A159"/>
    <mergeCell ref="A160:A167"/>
    <mergeCell ref="A168:A173"/>
  </mergeCells>
  <pageMargins left="0.7" right="0.7" top="0.75" bottom="0.75" header="0.3" footer="0.3"/>
  <pageSetup paperSize="3" scale="71" orientation="portrait" r:id="rId1"/>
  <headerFooter>
    <oddFooter>&amp;LDRAFT FOR DISCUSSION&amp;R12/07/2018</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92CE-8D0B-4525-AE5C-5DA7A5E2D500}">
  <dimension ref="B4:C13"/>
  <sheetViews>
    <sheetView showGridLines="0" workbookViewId="0"/>
  </sheetViews>
  <sheetFormatPr defaultRowHeight="15" x14ac:dyDescent="0.25"/>
  <cols>
    <col min="1" max="2" width="9.140625" style="370"/>
    <col min="3" max="3" width="37.85546875" style="370" customWidth="1"/>
    <col min="4" max="16384" width="9.140625" style="370"/>
  </cols>
  <sheetData>
    <row r="4" spans="2:3" x14ac:dyDescent="0.25">
      <c r="B4" s="1016" t="s">
        <v>852</v>
      </c>
      <c r="C4" s="1016"/>
    </row>
    <row r="5" spans="2:3" ht="30" customHeight="1" x14ac:dyDescent="0.25">
      <c r="B5" s="1017" t="s">
        <v>853</v>
      </c>
      <c r="C5" s="1017"/>
    </row>
    <row r="6" spans="2:3" ht="28.5" customHeight="1" x14ac:dyDescent="0.25">
      <c r="B6" s="1017" t="s">
        <v>849</v>
      </c>
      <c r="C6" s="1017"/>
    </row>
    <row r="7" spans="2:3" ht="31.5" x14ac:dyDescent="0.35">
      <c r="B7" s="934" t="s">
        <v>50</v>
      </c>
      <c r="C7" s="935" t="s">
        <v>271</v>
      </c>
    </row>
    <row r="8" spans="2:3" ht="75" x14ac:dyDescent="0.25">
      <c r="B8" s="936" t="s">
        <v>50</v>
      </c>
      <c r="C8" s="935" t="s">
        <v>855</v>
      </c>
    </row>
    <row r="9" spans="2:3" x14ac:dyDescent="0.25">
      <c r="B9" s="923"/>
      <c r="C9" s="923"/>
    </row>
    <row r="10" spans="2:3" ht="30" customHeight="1" x14ac:dyDescent="0.25">
      <c r="B10" s="1018" t="s">
        <v>56</v>
      </c>
      <c r="C10" s="1019"/>
    </row>
    <row r="11" spans="2:3" ht="60" x14ac:dyDescent="0.25">
      <c r="B11" s="551" t="s">
        <v>50</v>
      </c>
      <c r="C11" s="935" t="s">
        <v>58</v>
      </c>
    </row>
    <row r="12" spans="2:3" ht="77.25" customHeight="1" x14ac:dyDescent="0.25">
      <c r="B12" s="937" t="s">
        <v>50</v>
      </c>
      <c r="C12" s="935" t="s">
        <v>854</v>
      </c>
    </row>
    <row r="13" spans="2:3" x14ac:dyDescent="0.25">
      <c r="C13" s="938"/>
    </row>
  </sheetData>
  <sheetProtection algorithmName="SHA-512" hashValue="updpb50ND6NIgs55FILnVTS1yye9cPKpsXW1jVNNggflPGVDMzZgvlt/5lPkONn/A/05xQzN4EHMPFfV2jtmqQ==" saltValue="Sz4XdVRI1HMG1ccJgTqLtg==" spinCount="100000" sheet="1" objects="1" scenarios="1" autoFilter="0"/>
  <mergeCells count="4">
    <mergeCell ref="B4:C4"/>
    <mergeCell ref="B5:C5"/>
    <mergeCell ref="B6:C6"/>
    <mergeCell ref="B10:C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673A-514E-43A8-9B43-836E050C7A96}">
  <dimension ref="A1:U176"/>
  <sheetViews>
    <sheetView topLeftCell="A97" workbookViewId="0">
      <selection activeCell="E134" sqref="E134"/>
    </sheetView>
  </sheetViews>
  <sheetFormatPr defaultRowHeight="15" x14ac:dyDescent="0.25"/>
  <cols>
    <col min="2" max="2" width="49.42578125" customWidth="1"/>
    <col min="3" max="3" width="16.7109375" customWidth="1"/>
    <col min="4" max="6" width="12.7109375" customWidth="1"/>
    <col min="7" max="7" width="12.7109375" hidden="1" customWidth="1"/>
    <col min="8" max="8" width="12.7109375" customWidth="1"/>
    <col min="9" max="9" width="12.7109375" hidden="1" customWidth="1"/>
    <col min="10" max="10" width="12.7109375" customWidth="1"/>
    <col min="11" max="11" width="12.7109375" hidden="1" customWidth="1"/>
    <col min="12" max="12" width="5.140625" customWidth="1"/>
    <col min="13" max="13" width="5.85546875" customWidth="1"/>
    <col min="14" max="15" width="5.5703125" customWidth="1"/>
    <col min="17" max="17" width="12.42578125" customWidth="1"/>
    <col min="18" max="20" width="10.7109375" customWidth="1"/>
  </cols>
  <sheetData>
    <row r="1" spans="1:21" ht="99" customHeight="1" thickBot="1" x14ac:dyDescent="0.3">
      <c r="B1" s="11" t="s">
        <v>373</v>
      </c>
      <c r="C1" s="11" t="s">
        <v>374</v>
      </c>
      <c r="D1" s="262" t="s">
        <v>375</v>
      </c>
      <c r="E1" s="302" t="s">
        <v>376</v>
      </c>
      <c r="F1" s="303" t="s">
        <v>471</v>
      </c>
      <c r="G1" s="303" t="s">
        <v>378</v>
      </c>
      <c r="H1" s="303" t="s">
        <v>472</v>
      </c>
      <c r="I1" s="303" t="s">
        <v>379</v>
      </c>
      <c r="J1" s="303" t="s">
        <v>473</v>
      </c>
      <c r="K1" s="303" t="s">
        <v>381</v>
      </c>
      <c r="L1" s="311" t="s">
        <v>377</v>
      </c>
      <c r="M1" s="312" t="s">
        <v>469</v>
      </c>
      <c r="N1" s="313" t="s">
        <v>380</v>
      </c>
      <c r="O1" s="314" t="s">
        <v>470</v>
      </c>
      <c r="Q1" s="278"/>
      <c r="R1" s="278"/>
      <c r="S1" s="278"/>
      <c r="T1" s="278"/>
      <c r="U1" s="278"/>
    </row>
    <row r="2" spans="1:21" x14ac:dyDescent="0.25">
      <c r="A2">
        <v>1</v>
      </c>
      <c r="B2" s="285" t="s">
        <v>9</v>
      </c>
      <c r="C2" s="1" t="s">
        <v>382</v>
      </c>
      <c r="D2" s="247"/>
      <c r="E2" s="304">
        <v>3</v>
      </c>
      <c r="F2" s="305"/>
      <c r="G2" s="305">
        <v>3</v>
      </c>
      <c r="H2" s="306">
        <v>5</v>
      </c>
      <c r="I2" s="305">
        <v>5</v>
      </c>
      <c r="J2" s="305"/>
      <c r="K2" s="281">
        <v>0</v>
      </c>
      <c r="L2" s="281" t="str">
        <f>'P&amp;S'!K4</f>
        <v xml:space="preserve"> </v>
      </c>
      <c r="M2" s="281" t="str">
        <f>'P&amp;S'!L4</f>
        <v>II</v>
      </c>
      <c r="N2" s="281" t="str">
        <f>'P&amp;S'!M4</f>
        <v xml:space="preserve"> </v>
      </c>
      <c r="O2" s="307">
        <v>0.5</v>
      </c>
      <c r="P2" s="269"/>
      <c r="Q2" t="s">
        <v>396</v>
      </c>
      <c r="R2" s="279"/>
      <c r="S2" s="279"/>
      <c r="T2" s="279"/>
      <c r="U2" s="279"/>
    </row>
    <row r="3" spans="1:21" x14ac:dyDescent="0.25">
      <c r="A3">
        <v>2</v>
      </c>
      <c r="B3" s="217" t="s">
        <v>10</v>
      </c>
      <c r="C3" s="1" t="s">
        <v>383</v>
      </c>
      <c r="D3" s="247"/>
      <c r="E3" s="296">
        <v>6</v>
      </c>
      <c r="F3" s="189">
        <v>11</v>
      </c>
      <c r="G3" s="189">
        <v>8</v>
      </c>
      <c r="H3" s="264"/>
      <c r="I3" s="189">
        <v>11</v>
      </c>
      <c r="J3" s="189"/>
      <c r="K3" s="193">
        <v>0</v>
      </c>
      <c r="L3" s="193" t="str">
        <f>'P&amp;S'!K5</f>
        <v>I</v>
      </c>
      <c r="M3" s="193" t="str">
        <f>'P&amp;S'!L5</f>
        <v xml:space="preserve"> </v>
      </c>
      <c r="N3" s="282" t="str">
        <f>'P&amp;S'!M5</f>
        <v xml:space="preserve"> </v>
      </c>
      <c r="O3" s="308">
        <v>0.5</v>
      </c>
      <c r="P3" s="270"/>
      <c r="Q3" t="s">
        <v>398</v>
      </c>
      <c r="R3" s="279"/>
      <c r="S3" s="279"/>
      <c r="T3" s="279"/>
      <c r="U3" s="279"/>
    </row>
    <row r="4" spans="1:21" x14ac:dyDescent="0.25">
      <c r="A4">
        <v>3</v>
      </c>
      <c r="B4" s="217" t="s">
        <v>12</v>
      </c>
      <c r="C4" s="1" t="s">
        <v>384</v>
      </c>
      <c r="D4" s="247" t="s">
        <v>385</v>
      </c>
      <c r="E4" s="296">
        <v>10</v>
      </c>
      <c r="F4" s="189"/>
      <c r="G4" s="189">
        <v>14</v>
      </c>
      <c r="H4" s="263">
        <v>14</v>
      </c>
      <c r="I4" s="189">
        <v>14</v>
      </c>
      <c r="J4" s="189"/>
      <c r="K4" s="193">
        <v>16</v>
      </c>
      <c r="L4" s="193" t="str">
        <f>'P&amp;S'!K6</f>
        <v xml:space="preserve"> </v>
      </c>
      <c r="M4" s="193" t="str">
        <f>'P&amp;S'!L6</f>
        <v>II</v>
      </c>
      <c r="N4" s="282" t="str">
        <f>'P&amp;S'!M6</f>
        <v xml:space="preserve"> </v>
      </c>
      <c r="O4" s="308">
        <v>0.5</v>
      </c>
      <c r="P4" s="271"/>
      <c r="Q4" t="s">
        <v>400</v>
      </c>
      <c r="R4" s="279"/>
      <c r="S4" s="279"/>
      <c r="T4" s="279"/>
      <c r="U4" s="279"/>
    </row>
    <row r="5" spans="1:21" x14ac:dyDescent="0.25">
      <c r="A5">
        <v>4</v>
      </c>
      <c r="B5" s="217" t="s">
        <v>11</v>
      </c>
      <c r="C5" s="1" t="s">
        <v>386</v>
      </c>
      <c r="D5" s="247" t="s">
        <v>385</v>
      </c>
      <c r="E5" s="296">
        <v>6</v>
      </c>
      <c r="F5" s="189"/>
      <c r="G5" s="189">
        <v>12</v>
      </c>
      <c r="H5" s="263">
        <v>12</v>
      </c>
      <c r="I5" s="189">
        <v>12</v>
      </c>
      <c r="J5" s="189"/>
      <c r="K5" s="193">
        <v>1</v>
      </c>
      <c r="L5" s="193" t="str">
        <f>'P&amp;S'!K7</f>
        <v xml:space="preserve"> </v>
      </c>
      <c r="M5" s="193" t="str">
        <f>'P&amp;S'!L7</f>
        <v>II</v>
      </c>
      <c r="N5" s="282" t="str">
        <f>'P&amp;S'!M7</f>
        <v xml:space="preserve"> </v>
      </c>
      <c r="O5" s="308">
        <v>0.5</v>
      </c>
      <c r="P5" s="272"/>
      <c r="Q5" t="s">
        <v>402</v>
      </c>
      <c r="R5" s="279"/>
      <c r="S5" s="279"/>
      <c r="T5" s="279"/>
      <c r="U5" s="279"/>
    </row>
    <row r="6" spans="1:21" x14ac:dyDescent="0.25">
      <c r="A6">
        <v>5</v>
      </c>
      <c r="B6" s="217" t="s">
        <v>111</v>
      </c>
      <c r="C6" s="1"/>
      <c r="D6" s="280"/>
      <c r="E6" s="297"/>
      <c r="F6" s="1"/>
      <c r="G6" s="1"/>
      <c r="H6" s="1"/>
      <c r="I6" s="1"/>
      <c r="J6" s="1"/>
      <c r="K6" s="1"/>
      <c r="L6" s="193" t="str">
        <f>'P&amp;S'!K8</f>
        <v xml:space="preserve"> </v>
      </c>
      <c r="M6" s="193" t="str">
        <f>'P&amp;S'!L8</f>
        <v xml:space="preserve"> </v>
      </c>
      <c r="N6" s="282" t="str">
        <f>'P&amp;S'!M8</f>
        <v xml:space="preserve"> </v>
      </c>
      <c r="O6" s="308" t="s">
        <v>245</v>
      </c>
      <c r="Q6" s="223"/>
      <c r="R6" s="223"/>
      <c r="S6" s="223"/>
      <c r="T6" s="223"/>
      <c r="U6" s="279"/>
    </row>
    <row r="7" spans="1:21" x14ac:dyDescent="0.25">
      <c r="A7">
        <v>6</v>
      </c>
      <c r="B7" s="217" t="s">
        <v>112</v>
      </c>
      <c r="C7" s="1"/>
      <c r="D7" s="280"/>
      <c r="E7" s="297"/>
      <c r="F7" s="1"/>
      <c r="G7" s="1"/>
      <c r="H7" s="1"/>
      <c r="I7" s="1"/>
      <c r="J7" s="1"/>
      <c r="K7" s="1"/>
      <c r="L7" s="193" t="str">
        <f>'P&amp;S'!K9</f>
        <v xml:space="preserve"> </v>
      </c>
      <c r="M7" s="193" t="str">
        <f>'P&amp;S'!L9</f>
        <v xml:space="preserve"> </v>
      </c>
      <c r="N7" s="282" t="str">
        <f>'P&amp;S'!M9</f>
        <v xml:space="preserve"> </v>
      </c>
      <c r="O7" s="308" t="s">
        <v>245</v>
      </c>
      <c r="Q7" s="223"/>
      <c r="R7" s="223"/>
      <c r="S7" s="223"/>
      <c r="T7" s="223"/>
      <c r="U7" s="279"/>
    </row>
    <row r="8" spans="1:21" x14ac:dyDescent="0.25">
      <c r="A8">
        <v>7</v>
      </c>
      <c r="B8" s="217" t="s">
        <v>113</v>
      </c>
      <c r="C8" s="1"/>
      <c r="D8" s="280"/>
      <c r="E8" s="297"/>
      <c r="F8" s="1"/>
      <c r="G8" s="1"/>
      <c r="H8" s="1"/>
      <c r="I8" s="1"/>
      <c r="J8" s="1"/>
      <c r="K8" s="1"/>
      <c r="L8" s="193" t="str">
        <f>'P&amp;S'!K10</f>
        <v xml:space="preserve"> </v>
      </c>
      <c r="M8" s="193" t="str">
        <f>'P&amp;S'!L10</f>
        <v xml:space="preserve"> </v>
      </c>
      <c r="N8" s="282" t="str">
        <f>'P&amp;S'!M10</f>
        <v xml:space="preserve"> </v>
      </c>
      <c r="O8" s="308" t="s">
        <v>245</v>
      </c>
      <c r="Q8" s="223"/>
      <c r="R8" s="223"/>
      <c r="S8" s="223"/>
      <c r="T8" s="223"/>
      <c r="U8" s="279"/>
    </row>
    <row r="9" spans="1:21" x14ac:dyDescent="0.25">
      <c r="A9">
        <v>8</v>
      </c>
      <c r="B9" s="217" t="s">
        <v>114</v>
      </c>
      <c r="C9" s="1"/>
      <c r="D9" s="280"/>
      <c r="E9" s="297"/>
      <c r="F9" s="1"/>
      <c r="G9" s="1"/>
      <c r="H9" s="1"/>
      <c r="I9" s="1"/>
      <c r="J9" s="1"/>
      <c r="K9" s="1"/>
      <c r="L9" s="193" t="str">
        <f>'P&amp;S'!K11</f>
        <v xml:space="preserve"> </v>
      </c>
      <c r="M9" s="193" t="str">
        <f>'P&amp;S'!L11</f>
        <v xml:space="preserve"> </v>
      </c>
      <c r="N9" s="282" t="str">
        <f>'P&amp;S'!M11</f>
        <v xml:space="preserve"> </v>
      </c>
      <c r="O9" s="308" t="s">
        <v>245</v>
      </c>
      <c r="Q9" s="223"/>
      <c r="R9" s="223"/>
      <c r="S9" s="223"/>
      <c r="T9" s="223"/>
      <c r="U9" s="279"/>
    </row>
    <row r="10" spans="1:21" x14ac:dyDescent="0.25">
      <c r="A10">
        <v>9</v>
      </c>
      <c r="B10" s="217" t="s">
        <v>115</v>
      </c>
      <c r="C10" s="1"/>
      <c r="D10" s="280"/>
      <c r="E10" s="297"/>
      <c r="F10" s="1"/>
      <c r="G10" s="1"/>
      <c r="H10" s="1"/>
      <c r="I10" s="1"/>
      <c r="J10" s="1"/>
      <c r="K10" s="1"/>
      <c r="L10" s="193" t="str">
        <f>'P&amp;S'!K12</f>
        <v xml:space="preserve"> </v>
      </c>
      <c r="M10" s="193" t="str">
        <f>'P&amp;S'!L12</f>
        <v xml:space="preserve"> </v>
      </c>
      <c r="N10" s="282" t="str">
        <f>'P&amp;S'!M12</f>
        <v xml:space="preserve"> </v>
      </c>
      <c r="O10" s="308" t="s">
        <v>245</v>
      </c>
      <c r="Q10" s="223"/>
      <c r="R10" s="223"/>
      <c r="S10" s="223"/>
      <c r="T10" s="223"/>
      <c r="U10" s="279"/>
    </row>
    <row r="11" spans="1:21" ht="17.25" x14ac:dyDescent="0.25">
      <c r="A11">
        <v>10</v>
      </c>
      <c r="B11" s="217" t="s">
        <v>443</v>
      </c>
      <c r="C11" s="1" t="s">
        <v>387</v>
      </c>
      <c r="D11" s="247"/>
      <c r="E11" s="296"/>
      <c r="F11" s="189"/>
      <c r="G11" s="189">
        <v>4</v>
      </c>
      <c r="H11" s="265">
        <v>6</v>
      </c>
      <c r="I11" s="189">
        <v>6</v>
      </c>
      <c r="J11" s="189"/>
      <c r="K11" s="193">
        <v>16</v>
      </c>
      <c r="L11" s="193" t="str">
        <f>'P&amp;S'!K13</f>
        <v xml:space="preserve"> </v>
      </c>
      <c r="M11" s="193" t="str">
        <f>'P&amp;S'!L13</f>
        <v>II</v>
      </c>
      <c r="N11" s="282" t="str">
        <f>'P&amp;S'!M13</f>
        <v xml:space="preserve"> </v>
      </c>
      <c r="O11" s="308">
        <v>0.5</v>
      </c>
      <c r="Q11" s="223"/>
      <c r="R11" s="279"/>
      <c r="S11" s="279"/>
      <c r="T11" s="279"/>
      <c r="U11" s="223"/>
    </row>
    <row r="12" spans="1:21" ht="17.25" x14ac:dyDescent="0.25">
      <c r="A12">
        <v>11</v>
      </c>
      <c r="B12" s="217" t="s">
        <v>444</v>
      </c>
      <c r="C12" s="1" t="s">
        <v>388</v>
      </c>
      <c r="D12" s="247"/>
      <c r="E12" s="296"/>
      <c r="F12" s="189"/>
      <c r="G12" s="189">
        <v>5</v>
      </c>
      <c r="H12" s="265">
        <v>7</v>
      </c>
      <c r="I12" s="189">
        <v>7</v>
      </c>
      <c r="J12" s="189"/>
      <c r="K12" s="193">
        <v>1</v>
      </c>
      <c r="L12" s="193" t="str">
        <f>'P&amp;S'!K14</f>
        <v xml:space="preserve"> </v>
      </c>
      <c r="M12" s="193" t="str">
        <f>'P&amp;S'!L14</f>
        <v xml:space="preserve"> </v>
      </c>
      <c r="N12" s="282" t="str">
        <f>'P&amp;S'!M14</f>
        <v>III</v>
      </c>
      <c r="O12" s="308">
        <v>0.5</v>
      </c>
      <c r="Q12" s="223"/>
      <c r="R12" s="279"/>
      <c r="S12" s="279"/>
      <c r="T12" s="279"/>
      <c r="U12" s="223"/>
    </row>
    <row r="13" spans="1:21" x14ac:dyDescent="0.25">
      <c r="A13">
        <v>12</v>
      </c>
      <c r="B13" s="286" t="s">
        <v>100</v>
      </c>
      <c r="C13" s="1" t="s">
        <v>389</v>
      </c>
      <c r="D13" s="247" t="s">
        <v>385</v>
      </c>
      <c r="E13" s="296"/>
      <c r="F13" s="189"/>
      <c r="G13" s="189">
        <v>3</v>
      </c>
      <c r="H13" s="265">
        <v>3</v>
      </c>
      <c r="I13" s="189">
        <v>3</v>
      </c>
      <c r="J13" s="189"/>
      <c r="K13" s="193">
        <v>7</v>
      </c>
      <c r="L13" s="193" t="str">
        <f>'P&amp;S'!K15</f>
        <v xml:space="preserve"> </v>
      </c>
      <c r="M13" s="193" t="str">
        <f>'P&amp;S'!L15</f>
        <v xml:space="preserve"> </v>
      </c>
      <c r="N13" s="282" t="str">
        <f>'P&amp;S'!M15</f>
        <v xml:space="preserve"> </v>
      </c>
      <c r="O13" s="308" t="s">
        <v>245</v>
      </c>
      <c r="Q13" s="223"/>
      <c r="R13" s="279"/>
      <c r="S13" s="279"/>
      <c r="T13" s="279"/>
      <c r="U13" s="223"/>
    </row>
    <row r="14" spans="1:21" x14ac:dyDescent="0.25">
      <c r="A14">
        <v>13</v>
      </c>
      <c r="B14" s="217" t="s">
        <v>116</v>
      </c>
      <c r="E14" s="297"/>
      <c r="F14" s="1"/>
      <c r="G14" s="1"/>
      <c r="H14" s="1"/>
      <c r="I14" s="1"/>
      <c r="J14" s="1"/>
      <c r="K14" s="1"/>
      <c r="L14" s="193" t="str">
        <f>'P&amp;S'!K16</f>
        <v xml:space="preserve"> </v>
      </c>
      <c r="M14" s="193" t="str">
        <f>'P&amp;S'!L16</f>
        <v xml:space="preserve"> </v>
      </c>
      <c r="N14" s="282" t="str">
        <f>'P&amp;S'!M16</f>
        <v xml:space="preserve"> </v>
      </c>
      <c r="O14" s="309"/>
      <c r="Q14" s="223"/>
      <c r="R14" s="223"/>
      <c r="S14" s="223"/>
      <c r="T14" s="223"/>
      <c r="U14" s="223"/>
    </row>
    <row r="15" spans="1:21" x14ac:dyDescent="0.25">
      <c r="A15">
        <v>14</v>
      </c>
      <c r="B15" s="217" t="s">
        <v>117</v>
      </c>
      <c r="E15" s="297"/>
      <c r="F15" s="1"/>
      <c r="G15" s="1"/>
      <c r="H15" s="1"/>
      <c r="I15" s="1"/>
      <c r="J15" s="1"/>
      <c r="K15" s="1"/>
      <c r="L15" s="193" t="str">
        <f>'P&amp;S'!K17</f>
        <v xml:space="preserve"> </v>
      </c>
      <c r="M15" s="193" t="str">
        <f>'P&amp;S'!L17</f>
        <v xml:space="preserve"> </v>
      </c>
      <c r="N15" s="282" t="str">
        <f>'P&amp;S'!M17</f>
        <v xml:space="preserve"> </v>
      </c>
      <c r="O15" s="309"/>
      <c r="Q15" s="223"/>
      <c r="R15" s="223"/>
      <c r="S15" s="223"/>
      <c r="T15" s="223"/>
      <c r="U15" s="223"/>
    </row>
    <row r="16" spans="1:21" x14ac:dyDescent="0.25">
      <c r="A16">
        <v>15</v>
      </c>
      <c r="B16" s="217" t="s">
        <v>106</v>
      </c>
      <c r="E16" s="297"/>
      <c r="F16" s="1"/>
      <c r="G16" s="1"/>
      <c r="H16" s="1"/>
      <c r="I16" s="1"/>
      <c r="J16" s="1"/>
      <c r="K16" s="1"/>
      <c r="L16" s="193" t="str">
        <f>'P&amp;S'!K18</f>
        <v xml:space="preserve"> </v>
      </c>
      <c r="M16" s="193" t="str">
        <f>'P&amp;S'!L18</f>
        <v xml:space="preserve"> </v>
      </c>
      <c r="N16" s="282" t="str">
        <f>'P&amp;S'!M18</f>
        <v xml:space="preserve"> </v>
      </c>
      <c r="O16" s="309"/>
      <c r="Q16" s="223"/>
      <c r="R16" s="279"/>
      <c r="S16" s="279"/>
      <c r="T16" s="279"/>
      <c r="U16" s="223"/>
    </row>
    <row r="17" spans="1:21" x14ac:dyDescent="0.25">
      <c r="A17">
        <v>16</v>
      </c>
      <c r="B17" s="217" t="s">
        <v>107</v>
      </c>
      <c r="E17" s="297"/>
      <c r="F17" s="1"/>
      <c r="G17" s="1"/>
      <c r="H17" s="1"/>
      <c r="I17" s="1"/>
      <c r="J17" s="1"/>
      <c r="K17" s="1"/>
      <c r="L17" s="193" t="str">
        <f>'P&amp;S'!K19</f>
        <v xml:space="preserve"> </v>
      </c>
      <c r="M17" s="193" t="str">
        <f>'P&amp;S'!L19</f>
        <v xml:space="preserve"> </v>
      </c>
      <c r="N17" s="282" t="str">
        <f>'P&amp;S'!M19</f>
        <v xml:space="preserve"> </v>
      </c>
      <c r="O17" s="309"/>
      <c r="Q17" s="223"/>
      <c r="R17" s="223"/>
      <c r="S17" s="223"/>
      <c r="T17" s="223"/>
      <c r="U17" s="223"/>
    </row>
    <row r="18" spans="1:21" x14ac:dyDescent="0.25">
      <c r="A18">
        <v>17</v>
      </c>
      <c r="B18" s="217" t="s">
        <v>94</v>
      </c>
      <c r="E18" s="297"/>
      <c r="F18" s="1"/>
      <c r="G18" s="1"/>
      <c r="H18" s="1"/>
      <c r="I18" s="1"/>
      <c r="J18" s="1"/>
      <c r="K18" s="1"/>
      <c r="L18" s="193" t="str">
        <f>'P&amp;S'!K20</f>
        <v xml:space="preserve"> </v>
      </c>
      <c r="M18" s="193" t="str">
        <f>'P&amp;S'!L20</f>
        <v xml:space="preserve"> </v>
      </c>
      <c r="N18" s="282" t="str">
        <f>'P&amp;S'!M20</f>
        <v xml:space="preserve"> </v>
      </c>
      <c r="O18" s="309"/>
      <c r="Q18" s="223"/>
      <c r="R18" s="279"/>
      <c r="S18" s="279"/>
      <c r="T18" s="279"/>
      <c r="U18" s="223"/>
    </row>
    <row r="19" spans="1:21" x14ac:dyDescent="0.25">
      <c r="A19">
        <v>18</v>
      </c>
      <c r="B19" s="217" t="s">
        <v>95</v>
      </c>
      <c r="E19" s="297"/>
      <c r="F19" s="1"/>
      <c r="G19" s="1"/>
      <c r="H19" s="1"/>
      <c r="I19" s="1"/>
      <c r="J19" s="1"/>
      <c r="K19" s="1"/>
      <c r="L19" s="193" t="str">
        <f>'P&amp;S'!K21</f>
        <v xml:space="preserve"> </v>
      </c>
      <c r="M19" s="193" t="str">
        <f>'P&amp;S'!L21</f>
        <v xml:space="preserve"> </v>
      </c>
      <c r="N19" s="282" t="str">
        <f>'P&amp;S'!M21</f>
        <v xml:space="preserve"> </v>
      </c>
      <c r="O19" s="309"/>
      <c r="Q19" s="223"/>
      <c r="R19" s="223"/>
      <c r="S19" s="223"/>
      <c r="T19" s="223"/>
      <c r="U19" s="223"/>
    </row>
    <row r="20" spans="1:21" x14ac:dyDescent="0.25">
      <c r="A20">
        <v>19</v>
      </c>
      <c r="B20" s="217" t="s">
        <v>96</v>
      </c>
      <c r="E20" s="297"/>
      <c r="F20" s="1"/>
      <c r="G20" s="1"/>
      <c r="H20" s="1"/>
      <c r="I20" s="1"/>
      <c r="J20" s="1"/>
      <c r="K20" s="1"/>
      <c r="L20" s="193" t="str">
        <f>'P&amp;S'!K22</f>
        <v xml:space="preserve"> </v>
      </c>
      <c r="M20" s="193" t="str">
        <f>'P&amp;S'!L22</f>
        <v xml:space="preserve"> </v>
      </c>
      <c r="N20" s="282" t="str">
        <f>'P&amp;S'!M22</f>
        <v xml:space="preserve"> </v>
      </c>
      <c r="O20" s="309"/>
      <c r="Q20" s="223"/>
      <c r="R20" s="223"/>
      <c r="S20" s="223"/>
      <c r="T20" s="223"/>
      <c r="U20" s="223"/>
    </row>
    <row r="21" spans="1:21" x14ac:dyDescent="0.25">
      <c r="A21">
        <v>20</v>
      </c>
      <c r="B21" s="217" t="s">
        <v>97</v>
      </c>
      <c r="E21" s="297"/>
      <c r="F21" s="1"/>
      <c r="G21" s="1"/>
      <c r="H21" s="1"/>
      <c r="I21" s="1"/>
      <c r="J21" s="1"/>
      <c r="K21" s="1"/>
      <c r="L21" s="193" t="str">
        <f>'P&amp;S'!K23</f>
        <v xml:space="preserve"> </v>
      </c>
      <c r="M21" s="193" t="str">
        <f>'P&amp;S'!L23</f>
        <v xml:space="preserve"> </v>
      </c>
      <c r="N21" s="282" t="str">
        <f>'P&amp;S'!M23</f>
        <v xml:space="preserve"> </v>
      </c>
      <c r="O21" s="309"/>
      <c r="Q21" s="223"/>
      <c r="R21" s="223"/>
      <c r="S21" s="223"/>
      <c r="T21" s="223"/>
      <c r="U21" s="223"/>
    </row>
    <row r="22" spans="1:21" x14ac:dyDescent="0.25">
      <c r="A22">
        <v>21</v>
      </c>
      <c r="B22" s="217" t="s">
        <v>98</v>
      </c>
      <c r="C22" s="1"/>
      <c r="D22" s="280"/>
      <c r="E22" s="297"/>
      <c r="F22" s="1"/>
      <c r="G22" s="1"/>
      <c r="H22" s="1"/>
      <c r="I22" s="1"/>
      <c r="J22" s="1"/>
      <c r="K22" s="1"/>
      <c r="L22" s="193" t="str">
        <f>'P&amp;S'!K24</f>
        <v xml:space="preserve"> </v>
      </c>
      <c r="M22" s="193" t="str">
        <f>'P&amp;S'!L24</f>
        <v xml:space="preserve"> </v>
      </c>
      <c r="N22" s="282" t="str">
        <f>'P&amp;S'!M24</f>
        <v xml:space="preserve"> </v>
      </c>
      <c r="O22" s="308" t="s">
        <v>245</v>
      </c>
      <c r="Q22" s="222"/>
      <c r="R22" s="222"/>
      <c r="S22" s="222"/>
      <c r="T22" s="222"/>
      <c r="U22" s="223"/>
    </row>
    <row r="23" spans="1:21" x14ac:dyDescent="0.25">
      <c r="A23">
        <v>22</v>
      </c>
      <c r="B23" s="217" t="s">
        <v>92</v>
      </c>
      <c r="E23" s="297"/>
      <c r="F23" s="1"/>
      <c r="G23" s="1"/>
      <c r="H23" s="1"/>
      <c r="I23" s="1"/>
      <c r="J23" s="1"/>
      <c r="K23" s="1"/>
      <c r="L23" s="193" t="str">
        <f>'P&amp;S'!K25</f>
        <v xml:space="preserve"> </v>
      </c>
      <c r="M23" s="193" t="str">
        <f>'P&amp;S'!L25</f>
        <v xml:space="preserve"> </v>
      </c>
      <c r="N23" s="282" t="str">
        <f>'P&amp;S'!M25</f>
        <v xml:space="preserve"> </v>
      </c>
      <c r="O23" s="309"/>
    </row>
    <row r="24" spans="1:21" x14ac:dyDescent="0.25">
      <c r="A24">
        <v>23</v>
      </c>
      <c r="B24" s="217" t="s">
        <v>93</v>
      </c>
      <c r="C24" s="1"/>
      <c r="D24" s="280"/>
      <c r="E24" s="297"/>
      <c r="F24" s="1"/>
      <c r="G24" s="1"/>
      <c r="H24" s="1"/>
      <c r="I24" s="1"/>
      <c r="J24" s="1"/>
      <c r="K24" s="1"/>
      <c r="L24" s="193" t="str">
        <f>'P&amp;S'!K26</f>
        <v xml:space="preserve"> </v>
      </c>
      <c r="M24" s="193" t="str">
        <f>'P&amp;S'!L26</f>
        <v xml:space="preserve"> </v>
      </c>
      <c r="N24" s="282" t="str">
        <f>'P&amp;S'!M26</f>
        <v>III</v>
      </c>
      <c r="O24" s="308">
        <v>0.5</v>
      </c>
    </row>
    <row r="25" spans="1:21" ht="17.25" x14ac:dyDescent="0.25">
      <c r="A25">
        <v>24</v>
      </c>
      <c r="B25" s="217" t="s">
        <v>445</v>
      </c>
      <c r="C25" s="266" t="s">
        <v>390</v>
      </c>
      <c r="D25" s="247" t="s">
        <v>385</v>
      </c>
      <c r="E25" s="296"/>
      <c r="F25" s="189"/>
      <c r="G25" s="189">
        <v>4</v>
      </c>
      <c r="H25" s="265">
        <v>7</v>
      </c>
      <c r="I25" s="189">
        <v>7</v>
      </c>
      <c r="J25" s="189"/>
      <c r="K25" s="193">
        <v>5</v>
      </c>
      <c r="L25" s="193" t="str">
        <f>'P&amp;S'!K27</f>
        <v xml:space="preserve"> </v>
      </c>
      <c r="M25" s="193" t="str">
        <f>'P&amp;S'!L27</f>
        <v xml:space="preserve"> </v>
      </c>
      <c r="N25" s="282" t="str">
        <f>'P&amp;S'!M27</f>
        <v>III</v>
      </c>
      <c r="O25" s="308">
        <v>0.5</v>
      </c>
    </row>
    <row r="26" spans="1:21" x14ac:dyDescent="0.25">
      <c r="A26">
        <v>25</v>
      </c>
      <c r="B26" s="217" t="s">
        <v>125</v>
      </c>
      <c r="E26" s="297"/>
      <c r="F26" s="1"/>
      <c r="G26" s="1"/>
      <c r="H26" s="1"/>
      <c r="I26" s="1"/>
      <c r="J26" s="1"/>
      <c r="K26" s="1"/>
      <c r="L26" s="193" t="str">
        <f>'P&amp;S'!K28</f>
        <v xml:space="preserve"> </v>
      </c>
      <c r="M26" s="193" t="str">
        <f>'P&amp;S'!L28</f>
        <v xml:space="preserve"> </v>
      </c>
      <c r="N26" s="282" t="str">
        <f>'P&amp;S'!M28</f>
        <v xml:space="preserve"> </v>
      </c>
      <c r="O26" s="309"/>
    </row>
    <row r="27" spans="1:21" x14ac:dyDescent="0.25">
      <c r="A27">
        <v>26</v>
      </c>
      <c r="B27" s="217" t="s">
        <v>126</v>
      </c>
      <c r="E27" s="297"/>
      <c r="F27" s="1"/>
      <c r="G27" s="1"/>
      <c r="H27" s="1"/>
      <c r="I27" s="1"/>
      <c r="J27" s="1"/>
      <c r="K27" s="1"/>
      <c r="L27" s="193" t="str">
        <f>'P&amp;S'!K29</f>
        <v xml:space="preserve"> </v>
      </c>
      <c r="M27" s="193" t="str">
        <f>'P&amp;S'!L29</f>
        <v xml:space="preserve"> </v>
      </c>
      <c r="N27" s="282" t="str">
        <f>'P&amp;S'!M29</f>
        <v xml:space="preserve"> </v>
      </c>
      <c r="O27" s="309"/>
    </row>
    <row r="28" spans="1:21" x14ac:dyDescent="0.25">
      <c r="A28">
        <v>27</v>
      </c>
      <c r="B28" s="217" t="s">
        <v>127</v>
      </c>
      <c r="E28" s="297"/>
      <c r="F28" s="1"/>
      <c r="G28" s="1"/>
      <c r="H28" s="1"/>
      <c r="I28" s="1"/>
      <c r="J28" s="1"/>
      <c r="K28" s="1"/>
      <c r="L28" s="193" t="str">
        <f>'P&amp;S'!K30</f>
        <v xml:space="preserve"> </v>
      </c>
      <c r="M28" s="193" t="str">
        <f>'P&amp;S'!L30</f>
        <v xml:space="preserve"> </v>
      </c>
      <c r="N28" s="282" t="str">
        <f>'P&amp;S'!M30</f>
        <v xml:space="preserve"> </v>
      </c>
      <c r="O28" s="309"/>
    </row>
    <row r="29" spans="1:21" x14ac:dyDescent="0.25">
      <c r="A29">
        <v>28</v>
      </c>
      <c r="B29" s="286" t="s">
        <v>442</v>
      </c>
      <c r="C29" s="1"/>
      <c r="D29" s="280"/>
      <c r="E29" s="297"/>
      <c r="F29" s="1"/>
      <c r="G29" s="1"/>
      <c r="H29" s="1"/>
      <c r="I29" s="1"/>
      <c r="J29" s="1"/>
      <c r="K29" s="1"/>
      <c r="L29" s="193" t="str">
        <f>'P&amp;S'!K31</f>
        <v xml:space="preserve"> </v>
      </c>
      <c r="M29" s="193" t="str">
        <f>'P&amp;S'!L31</f>
        <v xml:space="preserve"> </v>
      </c>
      <c r="N29" s="282" t="str">
        <f>'P&amp;S'!M31</f>
        <v xml:space="preserve"> </v>
      </c>
      <c r="O29" s="308">
        <v>0.33</v>
      </c>
    </row>
    <row r="30" spans="1:21" x14ac:dyDescent="0.25">
      <c r="A30">
        <v>29</v>
      </c>
      <c r="B30" s="217" t="s">
        <v>119</v>
      </c>
      <c r="E30" s="297"/>
      <c r="F30" s="1"/>
      <c r="G30" s="1"/>
      <c r="H30" s="1"/>
      <c r="I30" s="1"/>
      <c r="J30" s="1"/>
      <c r="K30" s="1"/>
      <c r="L30" s="193" t="str">
        <f>'P&amp;S'!K32</f>
        <v xml:space="preserve"> </v>
      </c>
      <c r="M30" s="193" t="str">
        <f>'P&amp;S'!L32</f>
        <v xml:space="preserve"> </v>
      </c>
      <c r="N30" s="282" t="str">
        <f>'P&amp;S'!M32</f>
        <v xml:space="preserve"> </v>
      </c>
      <c r="O30" s="309"/>
    </row>
    <row r="31" spans="1:21" x14ac:dyDescent="0.25">
      <c r="A31">
        <v>30</v>
      </c>
      <c r="B31" s="217" t="s">
        <v>30</v>
      </c>
      <c r="C31" s="1" t="s">
        <v>391</v>
      </c>
      <c r="D31" s="247"/>
      <c r="E31" s="296">
        <v>7</v>
      </c>
      <c r="F31" s="189"/>
      <c r="G31" s="189">
        <v>7</v>
      </c>
      <c r="H31" s="263">
        <v>7</v>
      </c>
      <c r="I31" s="189">
        <v>7</v>
      </c>
      <c r="J31" s="189"/>
      <c r="K31" s="193">
        <v>16</v>
      </c>
      <c r="L31" s="193" t="str">
        <f>'P&amp;S'!K33</f>
        <v xml:space="preserve"> </v>
      </c>
      <c r="M31" s="193" t="str">
        <f>'P&amp;S'!L33</f>
        <v xml:space="preserve"> </v>
      </c>
      <c r="N31" s="282" t="str">
        <f>'P&amp;S'!M33</f>
        <v>III</v>
      </c>
      <c r="O31" s="308">
        <v>0.33</v>
      </c>
    </row>
    <row r="32" spans="1:21" x14ac:dyDescent="0.25">
      <c r="A32">
        <v>31</v>
      </c>
      <c r="B32" s="217" t="s">
        <v>120</v>
      </c>
      <c r="E32" s="297"/>
      <c r="F32" s="1"/>
      <c r="G32" s="1"/>
      <c r="H32" s="1"/>
      <c r="I32" s="1"/>
      <c r="J32" s="1"/>
      <c r="K32" s="1"/>
      <c r="L32" s="193" t="str">
        <f>'P&amp;S'!K34</f>
        <v xml:space="preserve"> </v>
      </c>
      <c r="M32" s="193" t="str">
        <f>'P&amp;S'!L34</f>
        <v xml:space="preserve"> </v>
      </c>
      <c r="N32" s="282" t="str">
        <f>'P&amp;S'!M34</f>
        <v xml:space="preserve"> </v>
      </c>
      <c r="O32" s="309"/>
    </row>
    <row r="33" spans="1:15" x14ac:dyDescent="0.25">
      <c r="A33">
        <v>32</v>
      </c>
      <c r="B33" s="217" t="s">
        <v>121</v>
      </c>
      <c r="E33" s="297"/>
      <c r="F33" s="1"/>
      <c r="G33" s="1"/>
      <c r="H33" s="1"/>
      <c r="I33" s="1"/>
      <c r="J33" s="1"/>
      <c r="K33" s="1"/>
      <c r="L33" s="193" t="str">
        <f>'P&amp;S'!K35</f>
        <v xml:space="preserve"> </v>
      </c>
      <c r="M33" s="193" t="str">
        <f>'P&amp;S'!L35</f>
        <v xml:space="preserve"> </v>
      </c>
      <c r="N33" s="282" t="str">
        <f>'P&amp;S'!M35</f>
        <v xml:space="preserve"> </v>
      </c>
      <c r="O33" s="309"/>
    </row>
    <row r="34" spans="1:15" x14ac:dyDescent="0.25">
      <c r="A34">
        <v>33</v>
      </c>
      <c r="B34" s="217" t="s">
        <v>122</v>
      </c>
      <c r="C34" s="1"/>
      <c r="D34" s="280"/>
      <c r="E34" s="297"/>
      <c r="F34" s="1"/>
      <c r="G34" s="1"/>
      <c r="H34" s="1"/>
      <c r="I34" s="1"/>
      <c r="J34" s="1"/>
      <c r="K34" s="1"/>
      <c r="L34" s="193" t="str">
        <f>'P&amp;S'!K36</f>
        <v xml:space="preserve"> </v>
      </c>
      <c r="M34" s="193" t="str">
        <f>'P&amp;S'!L36</f>
        <v xml:space="preserve"> </v>
      </c>
      <c r="N34" s="282" t="str">
        <f>'P&amp;S'!M36</f>
        <v xml:space="preserve"> </v>
      </c>
      <c r="O34" s="308" t="s">
        <v>245</v>
      </c>
    </row>
    <row r="35" spans="1:15" x14ac:dyDescent="0.25">
      <c r="A35">
        <v>34</v>
      </c>
      <c r="B35" s="217" t="s">
        <v>123</v>
      </c>
      <c r="C35" s="1"/>
      <c r="D35" s="280"/>
      <c r="E35" s="297"/>
      <c r="F35" s="1"/>
      <c r="G35" s="1"/>
      <c r="H35" s="1"/>
      <c r="I35" s="1"/>
      <c r="J35" s="1"/>
      <c r="K35" s="1"/>
      <c r="L35" s="193" t="str">
        <f>'P&amp;S'!K37</f>
        <v xml:space="preserve"> </v>
      </c>
      <c r="M35" s="193" t="str">
        <f>'P&amp;S'!L37</f>
        <v xml:space="preserve"> </v>
      </c>
      <c r="N35" s="282" t="str">
        <f>'P&amp;S'!M37</f>
        <v xml:space="preserve"> </v>
      </c>
      <c r="O35" s="308" t="s">
        <v>245</v>
      </c>
    </row>
    <row r="36" spans="1:15" x14ac:dyDescent="0.25">
      <c r="A36">
        <v>35</v>
      </c>
      <c r="B36" s="217" t="s">
        <v>124</v>
      </c>
      <c r="C36" s="1"/>
      <c r="D36" s="280"/>
      <c r="E36" s="297"/>
      <c r="F36" s="1"/>
      <c r="G36" s="1"/>
      <c r="H36" s="1"/>
      <c r="I36" s="1"/>
      <c r="J36" s="1"/>
      <c r="K36" s="1"/>
      <c r="L36" s="193" t="str">
        <f>'P&amp;S'!K38</f>
        <v xml:space="preserve"> </v>
      </c>
      <c r="M36" s="193" t="str">
        <f>'P&amp;S'!L38</f>
        <v xml:space="preserve"> </v>
      </c>
      <c r="N36" s="282" t="str">
        <f>'P&amp;S'!M38</f>
        <v xml:space="preserve"> </v>
      </c>
      <c r="O36" s="308" t="s">
        <v>245</v>
      </c>
    </row>
    <row r="37" spans="1:15" x14ac:dyDescent="0.25">
      <c r="A37">
        <v>36</v>
      </c>
      <c r="B37" s="217" t="s">
        <v>13</v>
      </c>
      <c r="C37" s="1" t="s">
        <v>392</v>
      </c>
      <c r="D37" s="243"/>
      <c r="E37" s="298">
        <v>6</v>
      </c>
      <c r="F37" s="267"/>
      <c r="G37" s="267">
        <v>6</v>
      </c>
      <c r="H37" s="268">
        <v>6</v>
      </c>
      <c r="I37" s="267">
        <v>6</v>
      </c>
      <c r="J37" s="267"/>
      <c r="K37" s="193">
        <v>6</v>
      </c>
      <c r="L37" s="193" t="str">
        <f>'P&amp;S'!K39</f>
        <v xml:space="preserve"> </v>
      </c>
      <c r="M37" s="193" t="str">
        <f>'P&amp;S'!L39</f>
        <v xml:space="preserve"> </v>
      </c>
      <c r="N37" s="282" t="str">
        <f>'P&amp;S'!M39</f>
        <v>III</v>
      </c>
      <c r="O37" s="308">
        <v>0.5</v>
      </c>
    </row>
    <row r="38" spans="1:15" x14ac:dyDescent="0.25">
      <c r="A38">
        <v>37</v>
      </c>
      <c r="B38" s="217" t="s">
        <v>29</v>
      </c>
      <c r="C38" s="1" t="s">
        <v>393</v>
      </c>
      <c r="D38" s="243"/>
      <c r="E38" s="298">
        <v>5</v>
      </c>
      <c r="F38" s="267"/>
      <c r="G38" s="267">
        <v>5</v>
      </c>
      <c r="H38" s="268">
        <v>8</v>
      </c>
      <c r="I38" s="267">
        <v>8</v>
      </c>
      <c r="J38" s="267"/>
      <c r="K38" s="237">
        <v>2</v>
      </c>
      <c r="L38" s="193" t="str">
        <f>'P&amp;S'!K40</f>
        <v xml:space="preserve"> </v>
      </c>
      <c r="M38" s="193" t="str">
        <f>'P&amp;S'!L40</f>
        <v>II</v>
      </c>
      <c r="N38" s="282" t="str">
        <f>'P&amp;S'!M40</f>
        <v xml:space="preserve"> </v>
      </c>
      <c r="O38" s="308">
        <v>0.5</v>
      </c>
    </row>
    <row r="39" spans="1:15" x14ac:dyDescent="0.25">
      <c r="A39">
        <v>38</v>
      </c>
      <c r="B39" s="217" t="s">
        <v>130</v>
      </c>
      <c r="C39" s="1"/>
      <c r="D39" s="280"/>
      <c r="E39" s="297"/>
      <c r="F39" s="1"/>
      <c r="G39" s="1"/>
      <c r="H39" s="1"/>
      <c r="I39" s="1"/>
      <c r="J39" s="1"/>
      <c r="K39" s="1"/>
      <c r="L39" s="193" t="str">
        <f>'P&amp;S'!K41</f>
        <v xml:space="preserve"> </v>
      </c>
      <c r="M39" s="193" t="str">
        <f>'P&amp;S'!L41</f>
        <v>II</v>
      </c>
      <c r="N39" s="282" t="str">
        <f>'P&amp;S'!M41</f>
        <v xml:space="preserve"> </v>
      </c>
      <c r="O39" s="308">
        <v>0.5</v>
      </c>
    </row>
    <row r="40" spans="1:15" x14ac:dyDescent="0.25">
      <c r="A40">
        <v>39</v>
      </c>
      <c r="B40" s="217" t="s">
        <v>131</v>
      </c>
      <c r="C40" s="1"/>
      <c r="D40" s="280"/>
      <c r="E40" s="297"/>
      <c r="F40" s="1"/>
      <c r="G40" s="1"/>
      <c r="H40" s="1"/>
      <c r="I40" s="1"/>
      <c r="J40" s="1"/>
      <c r="K40" s="1"/>
      <c r="L40" s="193" t="str">
        <f>'P&amp;S'!K42</f>
        <v xml:space="preserve"> </v>
      </c>
      <c r="M40" s="193" t="str">
        <f>'P&amp;S'!L42</f>
        <v xml:space="preserve"> </v>
      </c>
      <c r="N40" s="282" t="str">
        <f>'P&amp;S'!M42</f>
        <v>III</v>
      </c>
      <c r="O40" s="308">
        <v>0.5</v>
      </c>
    </row>
    <row r="41" spans="1:15" x14ac:dyDescent="0.25">
      <c r="A41">
        <v>40</v>
      </c>
      <c r="B41" s="217" t="s">
        <v>132</v>
      </c>
      <c r="C41" s="1"/>
      <c r="D41" s="280"/>
      <c r="E41" s="297"/>
      <c r="F41" s="1"/>
      <c r="G41" s="1"/>
      <c r="H41" s="1"/>
      <c r="I41" s="1"/>
      <c r="J41" s="1"/>
      <c r="K41" s="1"/>
      <c r="L41" s="193" t="str">
        <f>'P&amp;S'!K43</f>
        <v xml:space="preserve"> </v>
      </c>
      <c r="M41" s="193" t="str">
        <f>'P&amp;S'!L43</f>
        <v xml:space="preserve"> </v>
      </c>
      <c r="N41" s="282" t="str">
        <f>'P&amp;S'!M43</f>
        <v xml:space="preserve"> </v>
      </c>
      <c r="O41" s="308" t="s">
        <v>245</v>
      </c>
    </row>
    <row r="42" spans="1:15" x14ac:dyDescent="0.25">
      <c r="A42">
        <v>41</v>
      </c>
      <c r="B42" s="217" t="s">
        <v>135</v>
      </c>
      <c r="C42" s="1"/>
      <c r="D42" s="280"/>
      <c r="E42" s="297"/>
      <c r="F42" s="1"/>
      <c r="G42" s="1"/>
      <c r="H42" s="1"/>
      <c r="I42" s="1"/>
      <c r="J42" s="1"/>
      <c r="K42" s="1"/>
      <c r="L42" s="193" t="str">
        <f>'P&amp;S'!K44</f>
        <v xml:space="preserve"> </v>
      </c>
      <c r="M42" s="193" t="str">
        <f>'P&amp;S'!L44</f>
        <v xml:space="preserve"> </v>
      </c>
      <c r="N42" s="282" t="str">
        <f>'P&amp;S'!M44</f>
        <v xml:space="preserve"> </v>
      </c>
      <c r="O42" s="308" t="s">
        <v>245</v>
      </c>
    </row>
    <row r="43" spans="1:15" x14ac:dyDescent="0.25">
      <c r="A43">
        <v>42</v>
      </c>
      <c r="B43" s="217" t="s">
        <v>128</v>
      </c>
      <c r="C43" s="1"/>
      <c r="D43" s="280"/>
      <c r="E43" s="297"/>
      <c r="F43" s="1"/>
      <c r="G43" s="1"/>
      <c r="H43" s="1"/>
      <c r="I43" s="1"/>
      <c r="J43" s="1"/>
      <c r="K43" s="1"/>
      <c r="L43" s="193" t="str">
        <f>'P&amp;S'!K45</f>
        <v xml:space="preserve"> </v>
      </c>
      <c r="M43" s="193" t="str">
        <f>'P&amp;S'!L45</f>
        <v xml:space="preserve"> </v>
      </c>
      <c r="N43" s="282" t="str">
        <f>'P&amp;S'!M45</f>
        <v xml:space="preserve"> </v>
      </c>
      <c r="O43" s="308" t="s">
        <v>245</v>
      </c>
    </row>
    <row r="44" spans="1:15" ht="15.75" thickBot="1" x14ac:dyDescent="0.3">
      <c r="A44">
        <v>43</v>
      </c>
      <c r="B44" s="218" t="s">
        <v>129</v>
      </c>
      <c r="C44" s="1"/>
      <c r="D44" s="280"/>
      <c r="E44" s="297"/>
      <c r="F44" s="1"/>
      <c r="G44" s="1"/>
      <c r="H44" s="1"/>
      <c r="I44" s="1"/>
      <c r="J44" s="1"/>
      <c r="K44" s="1"/>
      <c r="L44" s="193" t="str">
        <f>'P&amp;S'!K46</f>
        <v xml:space="preserve"> </v>
      </c>
      <c r="M44" s="193" t="str">
        <f>'P&amp;S'!L46</f>
        <v xml:space="preserve"> </v>
      </c>
      <c r="N44" s="282" t="str">
        <f>'P&amp;S'!M46</f>
        <v xml:space="preserve"> </v>
      </c>
      <c r="O44" s="308" t="s">
        <v>245</v>
      </c>
    </row>
    <row r="45" spans="1:15" x14ac:dyDescent="0.25">
      <c r="A45">
        <v>44</v>
      </c>
      <c r="B45" s="285" t="s">
        <v>3</v>
      </c>
      <c r="C45" s="1" t="s">
        <v>394</v>
      </c>
      <c r="D45" s="247"/>
      <c r="E45" s="296">
        <v>3</v>
      </c>
      <c r="F45" s="189"/>
      <c r="G45" s="189">
        <v>3</v>
      </c>
      <c r="H45" s="263">
        <v>3</v>
      </c>
      <c r="I45" s="189">
        <v>3</v>
      </c>
      <c r="J45" s="189"/>
      <c r="K45" s="193">
        <v>16</v>
      </c>
      <c r="L45" s="193" t="str">
        <f>'P&amp;S'!K47</f>
        <v>I</v>
      </c>
      <c r="M45" s="193" t="str">
        <f>'P&amp;S'!L47</f>
        <v xml:space="preserve"> </v>
      </c>
      <c r="N45" s="282" t="str">
        <f>'P&amp;S'!M47</f>
        <v xml:space="preserve"> </v>
      </c>
      <c r="O45" s="308">
        <v>0.5</v>
      </c>
    </row>
    <row r="46" spans="1:15" x14ac:dyDescent="0.25">
      <c r="A46">
        <v>45</v>
      </c>
      <c r="B46" s="217" t="s">
        <v>4</v>
      </c>
      <c r="C46" s="1" t="s">
        <v>395</v>
      </c>
      <c r="D46" s="247"/>
      <c r="E46" s="296">
        <v>6</v>
      </c>
      <c r="F46" s="189"/>
      <c r="G46" s="189">
        <v>6</v>
      </c>
      <c r="H46" s="263">
        <v>6</v>
      </c>
      <c r="I46" s="189">
        <v>6</v>
      </c>
      <c r="J46" s="189"/>
      <c r="K46" s="193">
        <v>0</v>
      </c>
      <c r="L46" s="193" t="str">
        <f>'P&amp;S'!K48</f>
        <v>I</v>
      </c>
      <c r="M46" s="193" t="str">
        <f>'P&amp;S'!L48</f>
        <v xml:space="preserve"> </v>
      </c>
      <c r="N46" s="282" t="str">
        <f>'P&amp;S'!M48</f>
        <v xml:space="preserve"> </v>
      </c>
      <c r="O46" s="308">
        <v>0.5</v>
      </c>
    </row>
    <row r="47" spans="1:15" x14ac:dyDescent="0.25">
      <c r="A47">
        <v>46</v>
      </c>
      <c r="B47" s="217" t="s">
        <v>5</v>
      </c>
      <c r="C47" s="1" t="s">
        <v>397</v>
      </c>
      <c r="D47" s="247"/>
      <c r="E47" s="296">
        <v>7</v>
      </c>
      <c r="F47" s="189"/>
      <c r="G47" s="189">
        <v>11</v>
      </c>
      <c r="H47" s="263">
        <v>11</v>
      </c>
      <c r="I47" s="189">
        <v>11</v>
      </c>
      <c r="J47" s="189"/>
      <c r="K47" s="193">
        <v>3</v>
      </c>
      <c r="L47" s="193" t="str">
        <f>'P&amp;S'!K49</f>
        <v xml:space="preserve"> </v>
      </c>
      <c r="M47" s="193" t="str">
        <f>'P&amp;S'!L49</f>
        <v>II</v>
      </c>
      <c r="N47" s="282" t="str">
        <f>'P&amp;S'!M49</f>
        <v xml:space="preserve"> </v>
      </c>
      <c r="O47" s="308">
        <v>0.5</v>
      </c>
    </row>
    <row r="48" spans="1:15" x14ac:dyDescent="0.25">
      <c r="A48">
        <v>47</v>
      </c>
      <c r="B48" s="217" t="s">
        <v>6</v>
      </c>
      <c r="C48" s="1" t="s">
        <v>399</v>
      </c>
      <c r="D48" s="247"/>
      <c r="E48" s="296">
        <v>6</v>
      </c>
      <c r="F48" s="189"/>
      <c r="G48" s="189">
        <v>9</v>
      </c>
      <c r="H48" s="263">
        <v>9</v>
      </c>
      <c r="I48" s="189">
        <v>9</v>
      </c>
      <c r="J48" s="189"/>
      <c r="K48" s="193">
        <v>0</v>
      </c>
      <c r="L48" s="193" t="str">
        <f>'P&amp;S'!K50</f>
        <v xml:space="preserve"> </v>
      </c>
      <c r="M48" s="193" t="str">
        <f>'P&amp;S'!L50</f>
        <v>II</v>
      </c>
      <c r="N48" s="282" t="str">
        <f>'P&amp;S'!M50</f>
        <v xml:space="preserve"> </v>
      </c>
      <c r="O48" s="308">
        <v>0.5</v>
      </c>
    </row>
    <row r="49" spans="1:15" ht="17.25" x14ac:dyDescent="0.25">
      <c r="A49">
        <v>48</v>
      </c>
      <c r="B49" s="217" t="s">
        <v>446</v>
      </c>
      <c r="C49" s="10" t="s">
        <v>401</v>
      </c>
      <c r="D49" s="243" t="s">
        <v>385</v>
      </c>
      <c r="E49" s="296">
        <v>5</v>
      </c>
      <c r="F49" s="189">
        <v>8</v>
      </c>
      <c r="G49" s="189">
        <v>8</v>
      </c>
      <c r="H49" s="264"/>
      <c r="I49" s="189">
        <v>8</v>
      </c>
      <c r="J49" s="189"/>
      <c r="K49" s="193">
        <v>16</v>
      </c>
      <c r="L49" s="193" t="str">
        <f>'P&amp;S'!K51</f>
        <v>I</v>
      </c>
      <c r="M49" s="193" t="str">
        <f>'P&amp;S'!L51</f>
        <v xml:space="preserve"> </v>
      </c>
      <c r="N49" s="282" t="str">
        <f>'P&amp;S'!M51</f>
        <v xml:space="preserve"> </v>
      </c>
      <c r="O49" s="308">
        <v>0.5</v>
      </c>
    </row>
    <row r="50" spans="1:15" ht="17.25" x14ac:dyDescent="0.25">
      <c r="A50">
        <v>49</v>
      </c>
      <c r="B50" s="217" t="s">
        <v>447</v>
      </c>
      <c r="C50" s="10" t="s">
        <v>403</v>
      </c>
      <c r="D50" s="243" t="s">
        <v>385</v>
      </c>
      <c r="E50" s="296">
        <v>5</v>
      </c>
      <c r="F50" s="189">
        <v>7</v>
      </c>
      <c r="G50" s="189">
        <v>7</v>
      </c>
      <c r="H50" s="264"/>
      <c r="I50" s="189">
        <v>7</v>
      </c>
      <c r="J50" s="189"/>
      <c r="K50" s="193">
        <v>13</v>
      </c>
      <c r="L50" s="193" t="str">
        <f>'P&amp;S'!K52</f>
        <v>I</v>
      </c>
      <c r="M50" s="193" t="str">
        <f>'P&amp;S'!L52</f>
        <v xml:space="preserve"> </v>
      </c>
      <c r="N50" s="282" t="str">
        <f>'P&amp;S'!M52</f>
        <v xml:space="preserve"> </v>
      </c>
      <c r="O50" s="308">
        <v>0.5</v>
      </c>
    </row>
    <row r="51" spans="1:15" x14ac:dyDescent="0.25">
      <c r="A51">
        <v>50</v>
      </c>
      <c r="B51" s="217" t="s">
        <v>17</v>
      </c>
      <c r="C51" s="10" t="s">
        <v>404</v>
      </c>
      <c r="D51" s="243" t="s">
        <v>385</v>
      </c>
      <c r="E51" s="298">
        <v>7</v>
      </c>
      <c r="F51" s="267"/>
      <c r="G51" s="267">
        <v>7</v>
      </c>
      <c r="H51" s="268">
        <v>11</v>
      </c>
      <c r="I51" s="267">
        <v>11</v>
      </c>
      <c r="J51" s="267"/>
      <c r="K51" s="193">
        <v>1</v>
      </c>
      <c r="L51" s="193" t="str">
        <f>'P&amp;S'!K54</f>
        <v xml:space="preserve"> </v>
      </c>
      <c r="M51" s="193" t="str">
        <f>'P&amp;S'!L54</f>
        <v>II</v>
      </c>
      <c r="N51" s="282" t="str">
        <f>'P&amp;S'!M54</f>
        <v xml:space="preserve"> </v>
      </c>
      <c r="O51" s="308">
        <v>0.5</v>
      </c>
    </row>
    <row r="52" spans="1:15" x14ac:dyDescent="0.25">
      <c r="A52">
        <v>51</v>
      </c>
      <c r="B52" s="217" t="s">
        <v>24</v>
      </c>
      <c r="C52" s="10" t="s">
        <v>405</v>
      </c>
      <c r="D52" s="243" t="s">
        <v>385</v>
      </c>
      <c r="E52" s="298">
        <v>4</v>
      </c>
      <c r="F52" s="267"/>
      <c r="G52" s="267">
        <v>4</v>
      </c>
      <c r="H52" s="268">
        <v>6</v>
      </c>
      <c r="I52" s="267">
        <v>6</v>
      </c>
      <c r="J52" s="267"/>
      <c r="K52" s="193">
        <v>12</v>
      </c>
      <c r="L52" s="193" t="str">
        <f>'P&amp;S'!K55</f>
        <v xml:space="preserve"> </v>
      </c>
      <c r="M52" s="193" t="str">
        <f>'P&amp;S'!L55</f>
        <v>II</v>
      </c>
      <c r="N52" s="282" t="str">
        <f>'P&amp;S'!M55</f>
        <v xml:space="preserve"> </v>
      </c>
      <c r="O52" s="308">
        <v>0.5</v>
      </c>
    </row>
    <row r="53" spans="1:15" x14ac:dyDescent="0.25">
      <c r="A53">
        <v>52</v>
      </c>
      <c r="B53" s="217" t="s">
        <v>28</v>
      </c>
      <c r="C53" s="10" t="s">
        <v>406</v>
      </c>
      <c r="D53" s="243" t="s">
        <v>385</v>
      </c>
      <c r="E53" s="298">
        <v>3</v>
      </c>
      <c r="F53" s="267">
        <v>6</v>
      </c>
      <c r="G53" s="267">
        <v>4</v>
      </c>
      <c r="H53" s="273"/>
      <c r="I53" s="267">
        <v>6</v>
      </c>
      <c r="J53" s="267"/>
      <c r="K53" s="193">
        <v>1</v>
      </c>
      <c r="L53" s="193" t="str">
        <f>'P&amp;S'!K56</f>
        <v>I</v>
      </c>
      <c r="M53" s="193" t="str">
        <f>'P&amp;S'!L56</f>
        <v xml:space="preserve"> </v>
      </c>
      <c r="N53" s="282" t="str">
        <f>'P&amp;S'!M56</f>
        <v xml:space="preserve"> </v>
      </c>
      <c r="O53" s="308">
        <v>0.75</v>
      </c>
    </row>
    <row r="54" spans="1:15" x14ac:dyDescent="0.25">
      <c r="A54">
        <v>53</v>
      </c>
      <c r="B54" s="217" t="s">
        <v>145</v>
      </c>
      <c r="C54" s="1"/>
      <c r="D54" s="280"/>
      <c r="E54" s="297"/>
      <c r="F54" s="1"/>
      <c r="G54" s="1"/>
      <c r="H54" s="1"/>
      <c r="I54" s="1"/>
      <c r="J54" s="1"/>
      <c r="K54" s="1"/>
      <c r="L54" s="193" t="str">
        <f>'P&amp;S'!K57</f>
        <v xml:space="preserve"> </v>
      </c>
      <c r="M54" s="193" t="str">
        <f>'P&amp;S'!L57</f>
        <v xml:space="preserve"> </v>
      </c>
      <c r="N54" s="282" t="str">
        <f>'P&amp;S'!M57</f>
        <v xml:space="preserve"> </v>
      </c>
      <c r="O54" s="308" t="s">
        <v>245</v>
      </c>
    </row>
    <row r="55" spans="1:15" x14ac:dyDescent="0.25">
      <c r="A55">
        <v>54</v>
      </c>
      <c r="B55" s="217" t="s">
        <v>146</v>
      </c>
      <c r="C55" s="1"/>
      <c r="D55" s="280"/>
      <c r="E55" s="297"/>
      <c r="F55" s="1"/>
      <c r="G55" s="1"/>
      <c r="H55" s="1"/>
      <c r="I55" s="1"/>
      <c r="J55" s="1"/>
      <c r="K55" s="1"/>
      <c r="L55" s="193" t="str">
        <f>'P&amp;S'!K58</f>
        <v xml:space="preserve"> </v>
      </c>
      <c r="M55" s="193" t="str">
        <f>'P&amp;S'!L58</f>
        <v xml:space="preserve"> </v>
      </c>
      <c r="N55" s="282" t="str">
        <f>'P&amp;S'!M58</f>
        <v xml:space="preserve"> </v>
      </c>
      <c r="O55" s="308" t="s">
        <v>245</v>
      </c>
    </row>
    <row r="56" spans="1:15" x14ac:dyDescent="0.25">
      <c r="A56">
        <v>55</v>
      </c>
      <c r="B56" s="217" t="s">
        <v>147</v>
      </c>
      <c r="C56" s="1"/>
      <c r="D56" s="280"/>
      <c r="E56" s="297"/>
      <c r="F56" s="1"/>
      <c r="G56" s="1"/>
      <c r="H56" s="1"/>
      <c r="I56" s="1"/>
      <c r="J56" s="1"/>
      <c r="K56" s="1"/>
      <c r="L56" s="193" t="str">
        <f>'P&amp;S'!K59</f>
        <v xml:space="preserve"> </v>
      </c>
      <c r="M56" s="193" t="str">
        <f>'P&amp;S'!L59</f>
        <v xml:space="preserve"> </v>
      </c>
      <c r="N56" s="282" t="str">
        <f>'P&amp;S'!M59</f>
        <v xml:space="preserve"> </v>
      </c>
      <c r="O56" s="308" t="s">
        <v>245</v>
      </c>
    </row>
    <row r="57" spans="1:15" x14ac:dyDescent="0.25">
      <c r="A57">
        <v>56</v>
      </c>
      <c r="B57" s="217" t="s">
        <v>148</v>
      </c>
      <c r="C57" s="1"/>
      <c r="D57" s="280"/>
      <c r="E57" s="297"/>
      <c r="F57" s="1"/>
      <c r="G57" s="1"/>
      <c r="H57" s="1"/>
      <c r="I57" s="1"/>
      <c r="J57" s="1"/>
      <c r="K57" s="1"/>
      <c r="L57" s="193" t="str">
        <f>'P&amp;S'!K61</f>
        <v xml:space="preserve"> </v>
      </c>
      <c r="M57" s="193" t="str">
        <f>'P&amp;S'!L61</f>
        <v xml:space="preserve"> </v>
      </c>
      <c r="N57" s="282" t="str">
        <f>'P&amp;S'!M61</f>
        <v>III</v>
      </c>
      <c r="O57" s="308" t="s">
        <v>245</v>
      </c>
    </row>
    <row r="58" spans="1:15" x14ac:dyDescent="0.25">
      <c r="A58">
        <v>57</v>
      </c>
      <c r="B58" s="217" t="s">
        <v>149</v>
      </c>
      <c r="C58" s="1"/>
      <c r="D58" s="280"/>
      <c r="E58" s="297"/>
      <c r="F58" s="1"/>
      <c r="G58" s="1"/>
      <c r="H58" s="1"/>
      <c r="I58" s="1"/>
      <c r="J58" s="1"/>
      <c r="K58" s="1"/>
      <c r="L58" s="193" t="str">
        <f>'P&amp;S'!K62</f>
        <v xml:space="preserve"> </v>
      </c>
      <c r="M58" s="193" t="str">
        <f>'P&amp;S'!L62</f>
        <v xml:space="preserve"> </v>
      </c>
      <c r="N58" s="282" t="str">
        <f>'P&amp;S'!M62</f>
        <v>III</v>
      </c>
      <c r="O58" s="308" t="s">
        <v>245</v>
      </c>
    </row>
    <row r="59" spans="1:15" x14ac:dyDescent="0.25">
      <c r="A59">
        <v>58</v>
      </c>
      <c r="B59" s="217" t="s">
        <v>150</v>
      </c>
      <c r="C59" s="1"/>
      <c r="D59" s="280"/>
      <c r="E59" s="297"/>
      <c r="F59" s="1"/>
      <c r="G59" s="1"/>
      <c r="H59" s="1"/>
      <c r="I59" s="1"/>
      <c r="J59" s="1"/>
      <c r="K59" s="1"/>
      <c r="L59" s="193" t="str">
        <f>'P&amp;S'!K63</f>
        <v xml:space="preserve"> </v>
      </c>
      <c r="M59" s="193" t="str">
        <f>'P&amp;S'!L63</f>
        <v xml:space="preserve"> </v>
      </c>
      <c r="N59" s="282" t="str">
        <f>'P&amp;S'!M63</f>
        <v>III</v>
      </c>
      <c r="O59" s="308" t="s">
        <v>245</v>
      </c>
    </row>
    <row r="60" spans="1:15" x14ac:dyDescent="0.25">
      <c r="A60">
        <v>59</v>
      </c>
      <c r="B60" s="217" t="s">
        <v>246</v>
      </c>
      <c r="E60" s="297"/>
      <c r="F60" s="1"/>
      <c r="G60" s="1"/>
      <c r="H60" s="1"/>
      <c r="I60" s="1"/>
      <c r="J60" s="1"/>
      <c r="K60" s="1"/>
      <c r="L60" s="193" t="str">
        <f>'P&amp;S'!K64</f>
        <v xml:space="preserve"> </v>
      </c>
      <c r="M60" s="193" t="str">
        <f>'P&amp;S'!L64</f>
        <v xml:space="preserve"> </v>
      </c>
      <c r="N60" s="282" t="str">
        <f>'P&amp;S'!M64</f>
        <v xml:space="preserve"> </v>
      </c>
      <c r="O60" s="309"/>
    </row>
    <row r="61" spans="1:15" x14ac:dyDescent="0.25">
      <c r="A61">
        <v>60</v>
      </c>
      <c r="B61" s="217" t="s">
        <v>151</v>
      </c>
      <c r="E61" s="297"/>
      <c r="F61" s="1"/>
      <c r="G61" s="1"/>
      <c r="H61" s="1"/>
      <c r="I61" s="1"/>
      <c r="J61" s="1"/>
      <c r="K61" s="1"/>
      <c r="L61" s="193" t="str">
        <f>'P&amp;S'!K65</f>
        <v xml:space="preserve"> </v>
      </c>
      <c r="M61" s="193" t="str">
        <f>'P&amp;S'!L65</f>
        <v xml:space="preserve"> </v>
      </c>
      <c r="N61" s="282" t="str">
        <f>'P&amp;S'!M65</f>
        <v xml:space="preserve"> </v>
      </c>
      <c r="O61" s="309"/>
    </row>
    <row r="62" spans="1:15" x14ac:dyDescent="0.25">
      <c r="A62">
        <v>61</v>
      </c>
      <c r="B62" s="217" t="s">
        <v>249</v>
      </c>
      <c r="E62" s="297"/>
      <c r="F62" s="1"/>
      <c r="G62" s="1"/>
      <c r="H62" s="1"/>
      <c r="I62" s="1"/>
      <c r="J62" s="1"/>
      <c r="K62" s="1"/>
      <c r="L62" s="193" t="str">
        <f>'P&amp;S'!K66</f>
        <v xml:space="preserve"> </v>
      </c>
      <c r="M62" s="193" t="str">
        <f>'P&amp;S'!L66</f>
        <v xml:space="preserve"> </v>
      </c>
      <c r="N62" s="282" t="str">
        <f>'P&amp;S'!M66</f>
        <v xml:space="preserve"> </v>
      </c>
      <c r="O62" s="309"/>
    </row>
    <row r="63" spans="1:15" x14ac:dyDescent="0.25">
      <c r="A63">
        <v>62</v>
      </c>
      <c r="B63" s="217" t="s">
        <v>52</v>
      </c>
      <c r="C63" s="10" t="s">
        <v>407</v>
      </c>
      <c r="D63" s="243" t="s">
        <v>385</v>
      </c>
      <c r="E63" s="298"/>
      <c r="F63" s="267"/>
      <c r="G63" s="267">
        <v>4</v>
      </c>
      <c r="H63" s="274">
        <v>6</v>
      </c>
      <c r="I63" s="267">
        <v>6</v>
      </c>
      <c r="J63" s="267"/>
      <c r="K63" s="193">
        <v>6</v>
      </c>
      <c r="L63" s="193" t="str">
        <f>'P&amp;S'!K67</f>
        <v xml:space="preserve"> </v>
      </c>
      <c r="M63" s="193" t="str">
        <f>'P&amp;S'!L67</f>
        <v xml:space="preserve"> </v>
      </c>
      <c r="N63" s="282" t="str">
        <f>'P&amp;S'!M67</f>
        <v xml:space="preserve"> </v>
      </c>
      <c r="O63" s="308">
        <v>0.5</v>
      </c>
    </row>
    <row r="64" spans="1:15" x14ac:dyDescent="0.25">
      <c r="A64">
        <v>63</v>
      </c>
      <c r="B64" s="217" t="s">
        <v>53</v>
      </c>
      <c r="C64" s="10" t="s">
        <v>408</v>
      </c>
      <c r="D64" s="243" t="s">
        <v>385</v>
      </c>
      <c r="E64" s="298"/>
      <c r="F64" s="267"/>
      <c r="G64" s="267"/>
      <c r="H64" s="275"/>
      <c r="I64" s="267">
        <v>7</v>
      </c>
      <c r="J64" s="267">
        <v>7</v>
      </c>
      <c r="K64" s="193">
        <v>1</v>
      </c>
      <c r="L64" s="193" t="str">
        <f>'P&amp;S'!K68</f>
        <v xml:space="preserve"> </v>
      </c>
      <c r="M64" s="193" t="str">
        <f>'P&amp;S'!L68</f>
        <v>II</v>
      </c>
      <c r="N64" s="282" t="str">
        <f>'P&amp;S'!M68</f>
        <v xml:space="preserve"> </v>
      </c>
      <c r="O64" s="308">
        <v>0.5</v>
      </c>
    </row>
    <row r="65" spans="1:15" ht="17.25" x14ac:dyDescent="0.25">
      <c r="A65">
        <v>64</v>
      </c>
      <c r="B65" s="217" t="s">
        <v>448</v>
      </c>
      <c r="C65" s="10" t="s">
        <v>394</v>
      </c>
      <c r="D65" s="243" t="s">
        <v>385</v>
      </c>
      <c r="E65" s="298"/>
      <c r="F65" s="267"/>
      <c r="G65" s="267"/>
      <c r="H65" s="275"/>
      <c r="I65" s="267">
        <v>3</v>
      </c>
      <c r="J65" s="267">
        <v>3</v>
      </c>
      <c r="K65" s="193">
        <v>16</v>
      </c>
      <c r="L65" s="193" t="str">
        <f>'P&amp;S'!K69</f>
        <v xml:space="preserve"> </v>
      </c>
      <c r="M65" s="193" t="str">
        <f>'P&amp;S'!L69</f>
        <v xml:space="preserve"> </v>
      </c>
      <c r="N65" s="282" t="str">
        <f>'P&amp;S'!M69</f>
        <v>III</v>
      </c>
      <c r="O65" s="308">
        <v>0.5</v>
      </c>
    </row>
    <row r="66" spans="1:15" x14ac:dyDescent="0.25">
      <c r="A66">
        <v>65</v>
      </c>
      <c r="B66" s="217" t="s">
        <v>7</v>
      </c>
      <c r="C66" s="10" t="s">
        <v>409</v>
      </c>
      <c r="D66" s="247"/>
      <c r="E66" s="298">
        <v>7</v>
      </c>
      <c r="F66" s="267"/>
      <c r="G66" s="267">
        <v>7</v>
      </c>
      <c r="H66" s="268">
        <v>10</v>
      </c>
      <c r="I66" s="267">
        <v>10</v>
      </c>
      <c r="J66" s="267"/>
      <c r="K66" s="193">
        <v>0</v>
      </c>
      <c r="L66" s="193" t="str">
        <f>'P&amp;S'!K70</f>
        <v xml:space="preserve"> </v>
      </c>
      <c r="M66" s="193" t="str">
        <f>'P&amp;S'!L70</f>
        <v>II</v>
      </c>
      <c r="N66" s="282" t="str">
        <f>'P&amp;S'!M70</f>
        <v xml:space="preserve"> </v>
      </c>
      <c r="O66" s="308">
        <v>0.5</v>
      </c>
    </row>
    <row r="67" spans="1:15" x14ac:dyDescent="0.25">
      <c r="A67">
        <v>66</v>
      </c>
      <c r="B67" s="217" t="s">
        <v>8</v>
      </c>
      <c r="C67" s="10" t="s">
        <v>410</v>
      </c>
      <c r="D67" s="243" t="s">
        <v>385</v>
      </c>
      <c r="E67" s="298">
        <v>10</v>
      </c>
      <c r="F67" s="267"/>
      <c r="G67" s="267">
        <v>14</v>
      </c>
      <c r="H67" s="268">
        <v>15</v>
      </c>
      <c r="I67" s="267">
        <v>15</v>
      </c>
      <c r="J67" s="267"/>
      <c r="K67" s="193">
        <v>2</v>
      </c>
      <c r="L67" s="193" t="str">
        <f>'P&amp;S'!K71</f>
        <v>I</v>
      </c>
      <c r="M67" s="193" t="str">
        <f>'P&amp;S'!L71</f>
        <v xml:space="preserve"> </v>
      </c>
      <c r="N67" s="282" t="str">
        <f>'P&amp;S'!M71</f>
        <v xml:space="preserve"> </v>
      </c>
      <c r="O67" s="308">
        <v>0.5</v>
      </c>
    </row>
    <row r="68" spans="1:15" x14ac:dyDescent="0.25">
      <c r="A68">
        <v>67</v>
      </c>
      <c r="B68" s="287" t="s">
        <v>265</v>
      </c>
      <c r="C68" s="1"/>
      <c r="D68" s="280"/>
      <c r="E68" s="297"/>
      <c r="F68" s="1"/>
      <c r="G68" s="1"/>
      <c r="H68" s="1"/>
      <c r="I68" s="1"/>
      <c r="J68" s="1"/>
      <c r="K68" s="1"/>
      <c r="L68" s="193" t="str">
        <f>'P&amp;S'!K72</f>
        <v xml:space="preserve"> </v>
      </c>
      <c r="M68" s="193" t="str">
        <f>'P&amp;S'!L72</f>
        <v xml:space="preserve"> </v>
      </c>
      <c r="N68" s="282" t="str">
        <f>'P&amp;S'!M72</f>
        <v>III</v>
      </c>
      <c r="O68" s="308">
        <v>0.5</v>
      </c>
    </row>
    <row r="69" spans="1:15" ht="30" x14ac:dyDescent="0.25">
      <c r="A69">
        <v>68</v>
      </c>
      <c r="B69" s="287" t="s">
        <v>283</v>
      </c>
      <c r="C69" s="1"/>
      <c r="D69" s="280"/>
      <c r="E69" s="297"/>
      <c r="F69" s="1"/>
      <c r="G69" s="1"/>
      <c r="H69" s="1"/>
      <c r="I69" s="1"/>
      <c r="J69" s="1"/>
      <c r="K69" s="1"/>
      <c r="L69" s="193" t="str">
        <f>'P&amp;S'!K73</f>
        <v xml:space="preserve"> </v>
      </c>
      <c r="M69" s="193" t="str">
        <f>'P&amp;S'!L73</f>
        <v xml:space="preserve"> </v>
      </c>
      <c r="N69" s="282" t="str">
        <f>'P&amp;S'!M73</f>
        <v>III</v>
      </c>
      <c r="O69" s="308">
        <v>0.5</v>
      </c>
    </row>
    <row r="70" spans="1:15" ht="17.25" x14ac:dyDescent="0.25">
      <c r="A70">
        <v>69</v>
      </c>
      <c r="B70" s="217" t="s">
        <v>449</v>
      </c>
      <c r="C70" s="10" t="s">
        <v>411</v>
      </c>
      <c r="D70" s="243"/>
      <c r="E70" s="298"/>
      <c r="F70" s="267"/>
      <c r="G70" s="267"/>
      <c r="H70" s="275"/>
      <c r="I70" s="267">
        <v>5</v>
      </c>
      <c r="J70" s="267">
        <v>5</v>
      </c>
      <c r="K70" s="193">
        <v>13</v>
      </c>
      <c r="L70" s="193" t="str">
        <f>'P&amp;S'!K74</f>
        <v>I</v>
      </c>
      <c r="M70" s="193" t="str">
        <f>'P&amp;S'!L74</f>
        <v xml:space="preserve"> </v>
      </c>
      <c r="N70" s="282" t="str">
        <f>'P&amp;S'!M74</f>
        <v xml:space="preserve"> </v>
      </c>
      <c r="O70" s="308">
        <v>0.5</v>
      </c>
    </row>
    <row r="71" spans="1:15" x14ac:dyDescent="0.25">
      <c r="A71">
        <v>70</v>
      </c>
      <c r="B71" s="217" t="s">
        <v>138</v>
      </c>
      <c r="E71" s="297"/>
      <c r="F71" s="1"/>
      <c r="G71" s="1"/>
      <c r="H71" s="1"/>
      <c r="I71" s="1"/>
      <c r="J71" s="1"/>
      <c r="K71" s="1"/>
      <c r="L71" s="193" t="str">
        <f>'P&amp;S'!K75</f>
        <v xml:space="preserve"> </v>
      </c>
      <c r="M71" s="193" t="str">
        <f>'P&amp;S'!L75</f>
        <v xml:space="preserve"> </v>
      </c>
      <c r="N71" s="282" t="str">
        <f>'P&amp;S'!M75</f>
        <v xml:space="preserve"> </v>
      </c>
      <c r="O71" s="309"/>
    </row>
    <row r="72" spans="1:15" x14ac:dyDescent="0.25">
      <c r="A72">
        <v>71</v>
      </c>
      <c r="B72" s="217" t="s">
        <v>139</v>
      </c>
      <c r="C72" s="1"/>
      <c r="D72" s="280"/>
      <c r="E72" s="297"/>
      <c r="F72" s="1"/>
      <c r="G72" s="1"/>
      <c r="H72" s="1"/>
      <c r="I72" s="1"/>
      <c r="J72" s="1"/>
      <c r="K72" s="1"/>
      <c r="L72" s="193" t="str">
        <f>'P&amp;S'!K76</f>
        <v xml:space="preserve"> </v>
      </c>
      <c r="M72" s="193" t="str">
        <f>'P&amp;S'!L76</f>
        <v xml:space="preserve"> </v>
      </c>
      <c r="N72" s="282" t="str">
        <f>'P&amp;S'!M76</f>
        <v xml:space="preserve"> </v>
      </c>
      <c r="O72" s="308">
        <v>0.5</v>
      </c>
    </row>
    <row r="73" spans="1:15" x14ac:dyDescent="0.25">
      <c r="A73">
        <v>72</v>
      </c>
      <c r="B73" s="217" t="s">
        <v>140</v>
      </c>
      <c r="E73" s="297"/>
      <c r="F73" s="1"/>
      <c r="G73" s="1"/>
      <c r="H73" s="1"/>
      <c r="I73" s="1"/>
      <c r="J73" s="1"/>
      <c r="K73" s="1"/>
      <c r="L73" s="193" t="str">
        <f>'P&amp;S'!K77</f>
        <v xml:space="preserve"> </v>
      </c>
      <c r="M73" s="193" t="str">
        <f>'P&amp;S'!L77</f>
        <v xml:space="preserve"> </v>
      </c>
      <c r="N73" s="282" t="str">
        <f>'P&amp;S'!M77</f>
        <v>III</v>
      </c>
      <c r="O73" s="309"/>
    </row>
    <row r="74" spans="1:15" ht="17.25" x14ac:dyDescent="0.25">
      <c r="A74">
        <v>73</v>
      </c>
      <c r="B74" s="288" t="s">
        <v>450</v>
      </c>
      <c r="C74" s="10" t="s">
        <v>412</v>
      </c>
      <c r="D74" s="243" t="s">
        <v>385</v>
      </c>
      <c r="E74" s="298"/>
      <c r="F74" s="267"/>
      <c r="G74" s="267"/>
      <c r="H74" s="275"/>
      <c r="I74" s="267">
        <v>2</v>
      </c>
      <c r="J74" s="267">
        <v>2</v>
      </c>
      <c r="K74" s="193">
        <v>2</v>
      </c>
      <c r="L74" s="193" t="str">
        <f>'P&amp;S'!K78</f>
        <v xml:space="preserve"> </v>
      </c>
      <c r="M74" s="193" t="str">
        <f>'P&amp;S'!L78</f>
        <v xml:space="preserve"> </v>
      </c>
      <c r="N74" s="282" t="str">
        <f>'P&amp;S'!M78</f>
        <v xml:space="preserve"> </v>
      </c>
      <c r="O74" s="308">
        <v>0.33</v>
      </c>
    </row>
    <row r="75" spans="1:15" ht="18" thickBot="1" x14ac:dyDescent="0.3">
      <c r="A75">
        <v>74</v>
      </c>
      <c r="B75" s="218" t="s">
        <v>451</v>
      </c>
      <c r="C75" s="10" t="s">
        <v>413</v>
      </c>
      <c r="D75" s="243" t="s">
        <v>385</v>
      </c>
      <c r="E75" s="298"/>
      <c r="F75" s="267"/>
      <c r="G75" s="267"/>
      <c r="H75" s="275"/>
      <c r="I75" s="267">
        <v>2</v>
      </c>
      <c r="J75" s="267">
        <v>2</v>
      </c>
      <c r="K75" s="193">
        <v>1</v>
      </c>
      <c r="L75" s="193" t="str">
        <f>'P&amp;S'!K79</f>
        <v xml:space="preserve"> </v>
      </c>
      <c r="M75" s="193" t="str">
        <f>'P&amp;S'!L79</f>
        <v xml:space="preserve"> </v>
      </c>
      <c r="N75" s="282" t="str">
        <f>'P&amp;S'!M79</f>
        <v xml:space="preserve"> </v>
      </c>
      <c r="O75" s="308">
        <v>0.33</v>
      </c>
    </row>
    <row r="76" spans="1:15" ht="17.25" x14ac:dyDescent="0.25">
      <c r="A76">
        <v>75</v>
      </c>
      <c r="B76" s="285" t="s">
        <v>452</v>
      </c>
      <c r="C76" s="10" t="s">
        <v>414</v>
      </c>
      <c r="D76" s="243"/>
      <c r="E76" s="298"/>
      <c r="F76" s="267"/>
      <c r="G76" s="267">
        <v>10</v>
      </c>
      <c r="H76" s="274">
        <v>10</v>
      </c>
      <c r="I76" s="267">
        <v>10</v>
      </c>
      <c r="J76" s="267"/>
      <c r="K76" s="193">
        <v>40</v>
      </c>
      <c r="L76" s="193" t="str">
        <f>'P&amp;S'!K82</f>
        <v xml:space="preserve"> </v>
      </c>
      <c r="M76" s="193" t="str">
        <f>'P&amp;S'!L82</f>
        <v>II</v>
      </c>
      <c r="N76" s="282" t="str">
        <f>'P&amp;S'!M82</f>
        <v xml:space="preserve"> </v>
      </c>
      <c r="O76" s="308">
        <v>0.5</v>
      </c>
    </row>
    <row r="77" spans="1:15" x14ac:dyDescent="0.25">
      <c r="A77">
        <v>76</v>
      </c>
      <c r="B77" s="217" t="s">
        <v>174</v>
      </c>
      <c r="E77" s="297"/>
      <c r="F77" s="1"/>
      <c r="G77" s="1"/>
      <c r="H77" s="1"/>
      <c r="I77" s="1"/>
      <c r="J77" s="1"/>
      <c r="K77" s="1"/>
      <c r="L77" s="193" t="str">
        <f>'P&amp;S'!K83</f>
        <v xml:space="preserve"> </v>
      </c>
      <c r="M77" s="193" t="str">
        <f>'P&amp;S'!L83</f>
        <v xml:space="preserve"> </v>
      </c>
      <c r="N77" s="282" t="str">
        <f>'P&amp;S'!M83</f>
        <v xml:space="preserve"> </v>
      </c>
      <c r="O77" s="309"/>
    </row>
    <row r="78" spans="1:15" x14ac:dyDescent="0.25">
      <c r="A78">
        <v>77</v>
      </c>
      <c r="B78" s="217" t="s">
        <v>177</v>
      </c>
      <c r="C78" s="1"/>
      <c r="D78" s="280"/>
      <c r="E78" s="297"/>
      <c r="F78" s="1"/>
      <c r="G78" s="1"/>
      <c r="H78" s="1"/>
      <c r="I78" s="1"/>
      <c r="J78" s="1"/>
      <c r="K78" s="1"/>
      <c r="L78" s="193" t="str">
        <f>'P&amp;S'!K84</f>
        <v xml:space="preserve"> </v>
      </c>
      <c r="M78" s="193" t="str">
        <f>'P&amp;S'!L84</f>
        <v xml:space="preserve"> </v>
      </c>
      <c r="N78" s="282" t="str">
        <f>'P&amp;S'!M84</f>
        <v xml:space="preserve"> </v>
      </c>
      <c r="O78" s="308">
        <v>0.5</v>
      </c>
    </row>
    <row r="79" spans="1:15" x14ac:dyDescent="0.25">
      <c r="A79">
        <v>78</v>
      </c>
      <c r="B79" s="217" t="s">
        <v>255</v>
      </c>
      <c r="E79" s="297"/>
      <c r="F79" s="1"/>
      <c r="G79" s="1"/>
      <c r="H79" s="1"/>
      <c r="I79" s="1"/>
      <c r="J79" s="1"/>
      <c r="K79" s="1"/>
      <c r="L79" s="193" t="str">
        <f>'P&amp;S'!K85</f>
        <v xml:space="preserve"> </v>
      </c>
      <c r="M79" s="193" t="str">
        <f>'P&amp;S'!L85</f>
        <v xml:space="preserve"> </v>
      </c>
      <c r="N79" s="282" t="str">
        <f>'P&amp;S'!M85</f>
        <v xml:space="preserve"> </v>
      </c>
      <c r="O79" s="309"/>
    </row>
    <row r="80" spans="1:15" x14ac:dyDescent="0.25">
      <c r="A80">
        <v>79</v>
      </c>
      <c r="B80" s="217" t="s">
        <v>158</v>
      </c>
      <c r="E80" s="297"/>
      <c r="F80" s="1"/>
      <c r="G80" s="1"/>
      <c r="H80" s="1"/>
      <c r="I80" s="1"/>
      <c r="J80" s="1"/>
      <c r="K80" s="1"/>
      <c r="L80" s="193" t="str">
        <f>'P&amp;S'!K86</f>
        <v xml:space="preserve"> </v>
      </c>
      <c r="M80" s="193" t="str">
        <f>'P&amp;S'!L86</f>
        <v>II</v>
      </c>
      <c r="N80" s="282" t="str">
        <f>'P&amp;S'!M86</f>
        <v xml:space="preserve"> </v>
      </c>
      <c r="O80" s="309"/>
    </row>
    <row r="81" spans="1:15" x14ac:dyDescent="0.25">
      <c r="A81">
        <v>80</v>
      </c>
      <c r="B81" s="217" t="s">
        <v>181</v>
      </c>
      <c r="E81" s="297"/>
      <c r="F81" s="1"/>
      <c r="G81" s="1"/>
      <c r="H81" s="1"/>
      <c r="I81" s="1"/>
      <c r="J81" s="1"/>
      <c r="K81" s="1"/>
      <c r="L81" s="193" t="str">
        <f>'P&amp;S'!K87</f>
        <v xml:space="preserve"> </v>
      </c>
      <c r="M81" s="193" t="str">
        <f>'P&amp;S'!L87</f>
        <v>II</v>
      </c>
      <c r="N81" s="282" t="str">
        <f>'P&amp;S'!M87</f>
        <v xml:space="preserve"> </v>
      </c>
      <c r="O81" s="309"/>
    </row>
    <row r="82" spans="1:15" ht="17.25" x14ac:dyDescent="0.25">
      <c r="A82">
        <v>81</v>
      </c>
      <c r="B82" s="217" t="s">
        <v>453</v>
      </c>
      <c r="C82" s="10" t="s">
        <v>415</v>
      </c>
      <c r="D82" s="243" t="s">
        <v>385</v>
      </c>
      <c r="E82" s="298"/>
      <c r="F82" s="267"/>
      <c r="G82" s="267">
        <v>4</v>
      </c>
      <c r="H82" s="274">
        <v>6</v>
      </c>
      <c r="I82" s="267">
        <v>6</v>
      </c>
      <c r="J82" s="267"/>
      <c r="K82" s="193">
        <v>5</v>
      </c>
      <c r="L82" s="193" t="str">
        <f>'P&amp;S'!K88</f>
        <v xml:space="preserve"> </v>
      </c>
      <c r="M82" s="193" t="str">
        <f>'P&amp;S'!L88</f>
        <v>II</v>
      </c>
      <c r="N82" s="282" t="str">
        <f>'P&amp;S'!M88</f>
        <v xml:space="preserve"> </v>
      </c>
      <c r="O82" s="308">
        <v>0.5</v>
      </c>
    </row>
    <row r="83" spans="1:15" ht="18" thickBot="1" x14ac:dyDescent="0.3">
      <c r="A83">
        <v>82</v>
      </c>
      <c r="B83" s="218" t="s">
        <v>454</v>
      </c>
      <c r="C83" s="276" t="s">
        <v>416</v>
      </c>
      <c r="D83" s="243" t="s">
        <v>385</v>
      </c>
      <c r="E83" s="298">
        <v>6</v>
      </c>
      <c r="F83" s="267"/>
      <c r="G83" s="267">
        <v>6</v>
      </c>
      <c r="H83" s="268">
        <v>9</v>
      </c>
      <c r="I83" s="267">
        <v>9</v>
      </c>
      <c r="J83" s="267"/>
      <c r="K83" s="193">
        <v>4</v>
      </c>
      <c r="L83" s="193" t="str">
        <f>'P&amp;S'!K89</f>
        <v xml:space="preserve"> </v>
      </c>
      <c r="M83" s="193" t="str">
        <f>'P&amp;S'!L89</f>
        <v>II</v>
      </c>
      <c r="N83" s="282" t="str">
        <f>'P&amp;S'!M89</f>
        <v xml:space="preserve"> </v>
      </c>
      <c r="O83" s="308">
        <v>0.5</v>
      </c>
    </row>
    <row r="84" spans="1:15" x14ac:dyDescent="0.25">
      <c r="A84">
        <v>83</v>
      </c>
      <c r="B84" s="285" t="s">
        <v>33</v>
      </c>
      <c r="C84" s="1" t="s">
        <v>399</v>
      </c>
      <c r="D84" s="247"/>
      <c r="E84" s="296">
        <v>6</v>
      </c>
      <c r="F84" s="189"/>
      <c r="G84" s="189">
        <v>9</v>
      </c>
      <c r="H84" s="263">
        <v>9</v>
      </c>
      <c r="I84" s="189">
        <v>9</v>
      </c>
      <c r="J84" s="189"/>
      <c r="K84" s="193">
        <v>0</v>
      </c>
      <c r="L84" s="193" t="str">
        <f>'P&amp;S'!K90</f>
        <v xml:space="preserve"> </v>
      </c>
      <c r="M84" s="193" t="str">
        <f>'P&amp;S'!L90</f>
        <v>II</v>
      </c>
      <c r="N84" s="282" t="str">
        <f>'P&amp;S'!M90</f>
        <v xml:space="preserve"> </v>
      </c>
      <c r="O84" s="308">
        <v>0.5</v>
      </c>
    </row>
    <row r="85" spans="1:15" x14ac:dyDescent="0.25">
      <c r="A85">
        <v>84</v>
      </c>
      <c r="B85" s="217" t="s">
        <v>34</v>
      </c>
      <c r="C85" s="1" t="s">
        <v>417</v>
      </c>
      <c r="D85" s="247"/>
      <c r="E85" s="296">
        <v>3</v>
      </c>
      <c r="F85" s="189"/>
      <c r="G85" s="189">
        <v>3</v>
      </c>
      <c r="H85" s="263">
        <v>3</v>
      </c>
      <c r="I85" s="189">
        <v>3</v>
      </c>
      <c r="J85" s="189"/>
      <c r="K85" s="193">
        <v>0</v>
      </c>
      <c r="L85" s="193" t="str">
        <f>'P&amp;S'!K91</f>
        <v xml:space="preserve"> </v>
      </c>
      <c r="M85" s="193" t="str">
        <f>'P&amp;S'!L91</f>
        <v xml:space="preserve"> </v>
      </c>
      <c r="N85" s="282" t="str">
        <f>'P&amp;S'!M91</f>
        <v xml:space="preserve"> </v>
      </c>
      <c r="O85" s="308">
        <v>0.33</v>
      </c>
    </row>
    <row r="86" spans="1:15" x14ac:dyDescent="0.25">
      <c r="A86">
        <v>85</v>
      </c>
      <c r="B86" s="217" t="s">
        <v>266</v>
      </c>
      <c r="C86" s="1"/>
      <c r="D86" s="280"/>
      <c r="E86" s="297"/>
      <c r="F86" s="1"/>
      <c r="G86" s="1"/>
      <c r="H86" s="1"/>
      <c r="I86" s="1"/>
      <c r="J86" s="1"/>
      <c r="K86" s="1"/>
      <c r="L86" s="193" t="str">
        <f>'P&amp;S'!K92</f>
        <v xml:space="preserve"> </v>
      </c>
      <c r="M86" s="193" t="str">
        <f>'P&amp;S'!L92</f>
        <v>II</v>
      </c>
      <c r="N86" s="282" t="str">
        <f>'P&amp;S'!M92</f>
        <v xml:space="preserve"> </v>
      </c>
      <c r="O86" s="308">
        <v>0.25</v>
      </c>
    </row>
    <row r="87" spans="1:15" x14ac:dyDescent="0.25">
      <c r="A87">
        <v>86</v>
      </c>
      <c r="B87" s="217" t="s">
        <v>185</v>
      </c>
      <c r="C87" s="1"/>
      <c r="D87" s="280"/>
      <c r="E87" s="297"/>
      <c r="F87" s="1"/>
      <c r="G87" s="1"/>
      <c r="H87" s="1"/>
      <c r="I87" s="1"/>
      <c r="J87" s="1"/>
      <c r="K87" s="1"/>
      <c r="L87" s="193" t="str">
        <f>'P&amp;S'!K93</f>
        <v>I</v>
      </c>
      <c r="M87" s="193" t="str">
        <f>'P&amp;S'!L93</f>
        <v xml:space="preserve"> </v>
      </c>
      <c r="N87" s="282" t="str">
        <f>'P&amp;S'!M93</f>
        <v xml:space="preserve"> </v>
      </c>
      <c r="O87" s="308" t="s">
        <v>245</v>
      </c>
    </row>
    <row r="88" spans="1:15" x14ac:dyDescent="0.25">
      <c r="A88">
        <v>87</v>
      </c>
      <c r="B88" s="217" t="s">
        <v>26</v>
      </c>
      <c r="C88" s="1" t="s">
        <v>414</v>
      </c>
      <c r="D88" s="247"/>
      <c r="E88" s="296">
        <v>1</v>
      </c>
      <c r="F88" s="189"/>
      <c r="G88" s="189">
        <v>1</v>
      </c>
      <c r="H88" s="263">
        <v>1</v>
      </c>
      <c r="I88" s="189">
        <v>1</v>
      </c>
      <c r="J88" s="189"/>
      <c r="K88" s="73">
        <v>0</v>
      </c>
      <c r="L88" s="193" t="str">
        <f>'P&amp;S'!K94</f>
        <v xml:space="preserve"> </v>
      </c>
      <c r="M88" s="193" t="str">
        <f>'P&amp;S'!L94</f>
        <v xml:space="preserve"> </v>
      </c>
      <c r="N88" s="282" t="str">
        <f>'P&amp;S'!M94</f>
        <v xml:space="preserve"> </v>
      </c>
      <c r="O88" s="308">
        <v>0.33</v>
      </c>
    </row>
    <row r="89" spans="1:15" ht="17.25" x14ac:dyDescent="0.25">
      <c r="A89">
        <v>88</v>
      </c>
      <c r="B89" s="217" t="s">
        <v>455</v>
      </c>
      <c r="C89" s="1" t="s">
        <v>414</v>
      </c>
      <c r="D89" s="247"/>
      <c r="E89" s="296"/>
      <c r="F89" s="189">
        <v>7</v>
      </c>
      <c r="G89" s="189">
        <v>7</v>
      </c>
      <c r="H89" s="264"/>
      <c r="I89" s="189">
        <v>7</v>
      </c>
      <c r="J89" s="189"/>
      <c r="K89" s="73">
        <v>7</v>
      </c>
      <c r="L89" s="193" t="str">
        <f>'P&amp;S'!K95</f>
        <v xml:space="preserve"> </v>
      </c>
      <c r="M89" s="193" t="str">
        <f>'P&amp;S'!L95</f>
        <v xml:space="preserve"> </v>
      </c>
      <c r="N89" s="282" t="str">
        <f>'P&amp;S'!M95</f>
        <v xml:space="preserve"> </v>
      </c>
      <c r="O89" s="308">
        <v>0.33</v>
      </c>
    </row>
    <row r="90" spans="1:15" x14ac:dyDescent="0.25">
      <c r="A90">
        <v>89</v>
      </c>
      <c r="B90" s="217" t="s">
        <v>187</v>
      </c>
      <c r="E90" s="297"/>
      <c r="F90" s="1"/>
      <c r="G90" s="1"/>
      <c r="H90" s="1"/>
      <c r="I90" s="1"/>
      <c r="J90" s="1"/>
      <c r="K90" s="1"/>
      <c r="L90" s="193" t="str">
        <f>'P&amp;S'!K96</f>
        <v>I</v>
      </c>
      <c r="M90" s="193" t="str">
        <f>'P&amp;S'!L96</f>
        <v xml:space="preserve"> </v>
      </c>
      <c r="N90" s="282" t="str">
        <f>'P&amp;S'!M96</f>
        <v xml:space="preserve"> </v>
      </c>
      <c r="O90" s="309"/>
    </row>
    <row r="91" spans="1:15" x14ac:dyDescent="0.25">
      <c r="A91">
        <v>90</v>
      </c>
      <c r="B91" s="217" t="s">
        <v>188</v>
      </c>
      <c r="E91" s="297"/>
      <c r="F91" s="1"/>
      <c r="G91" s="1"/>
      <c r="H91" s="1"/>
      <c r="I91" s="1"/>
      <c r="J91" s="1"/>
      <c r="K91" s="1"/>
      <c r="L91" s="193" t="str">
        <f>'P&amp;S'!K97</f>
        <v xml:space="preserve"> </v>
      </c>
      <c r="M91" s="193" t="str">
        <f>'P&amp;S'!L97</f>
        <v>II</v>
      </c>
      <c r="N91" s="282" t="str">
        <f>'P&amp;S'!M97</f>
        <v xml:space="preserve"> </v>
      </c>
      <c r="O91" s="309"/>
    </row>
    <row r="92" spans="1:15" ht="17.25" x14ac:dyDescent="0.25">
      <c r="A92">
        <v>91</v>
      </c>
      <c r="B92" s="217" t="s">
        <v>456</v>
      </c>
      <c r="C92" s="134" t="s">
        <v>418</v>
      </c>
      <c r="D92" s="247"/>
      <c r="E92" s="296">
        <v>6</v>
      </c>
      <c r="F92" s="189">
        <v>6</v>
      </c>
      <c r="G92" s="189">
        <v>6</v>
      </c>
      <c r="H92" s="264"/>
      <c r="I92" s="189">
        <v>6</v>
      </c>
      <c r="J92" s="189"/>
      <c r="K92" s="73">
        <v>11</v>
      </c>
      <c r="L92" s="193" t="str">
        <f>'P&amp;S'!K98</f>
        <v xml:space="preserve"> </v>
      </c>
      <c r="M92" s="193" t="str">
        <f>'P&amp;S'!L98</f>
        <v>II</v>
      </c>
      <c r="N92" s="282" t="str">
        <f>'P&amp;S'!M98</f>
        <v xml:space="preserve"> </v>
      </c>
      <c r="O92" s="308">
        <v>0.5</v>
      </c>
    </row>
    <row r="93" spans="1:15" ht="18" thickBot="1" x14ac:dyDescent="0.3">
      <c r="A93">
        <v>92</v>
      </c>
      <c r="B93" s="218" t="s">
        <v>457</v>
      </c>
      <c r="C93" s="1" t="s">
        <v>419</v>
      </c>
      <c r="D93" s="247" t="s">
        <v>385</v>
      </c>
      <c r="E93" s="296"/>
      <c r="F93" s="189"/>
      <c r="G93" s="189"/>
      <c r="H93" s="277"/>
      <c r="I93" s="189">
        <v>5</v>
      </c>
      <c r="J93" s="189">
        <v>5</v>
      </c>
      <c r="K93" s="73">
        <v>2</v>
      </c>
      <c r="L93" s="193" t="str">
        <f>'P&amp;S'!K99</f>
        <v xml:space="preserve"> </v>
      </c>
      <c r="M93" s="193" t="str">
        <f>'P&amp;S'!L99</f>
        <v xml:space="preserve"> </v>
      </c>
      <c r="N93" s="282" t="str">
        <f>'P&amp;S'!M99</f>
        <v>III</v>
      </c>
      <c r="O93" s="308">
        <v>0.5</v>
      </c>
    </row>
    <row r="94" spans="1:15" ht="17.25" x14ac:dyDescent="0.25">
      <c r="A94">
        <v>93</v>
      </c>
      <c r="B94" s="285" t="s">
        <v>458</v>
      </c>
      <c r="C94" s="1" t="s">
        <v>408</v>
      </c>
      <c r="D94" s="243"/>
      <c r="E94" s="296"/>
      <c r="F94" s="189"/>
      <c r="G94" s="189">
        <v>9</v>
      </c>
      <c r="H94" s="265">
        <v>9</v>
      </c>
      <c r="I94" s="189">
        <v>9</v>
      </c>
      <c r="J94" s="189"/>
      <c r="K94" s="193">
        <v>14</v>
      </c>
      <c r="L94" s="193" t="str">
        <f>'P&amp;S'!K100</f>
        <v xml:space="preserve"> </v>
      </c>
      <c r="M94" s="193" t="str">
        <f>'P&amp;S'!L100</f>
        <v xml:space="preserve"> </v>
      </c>
      <c r="N94" s="282" t="str">
        <f>'P&amp;S'!M100</f>
        <v>III</v>
      </c>
      <c r="O94" s="308">
        <v>0.5</v>
      </c>
    </row>
    <row r="95" spans="1:15" ht="17.25" x14ac:dyDescent="0.25">
      <c r="A95">
        <v>94</v>
      </c>
      <c r="B95" s="217" t="s">
        <v>459</v>
      </c>
      <c r="C95" s="1" t="s">
        <v>420</v>
      </c>
      <c r="D95" s="243"/>
      <c r="E95" s="296"/>
      <c r="F95" s="189"/>
      <c r="G95" s="189"/>
      <c r="H95" s="277"/>
      <c r="I95" s="189">
        <v>5</v>
      </c>
      <c r="J95" s="189">
        <v>5</v>
      </c>
      <c r="K95" s="193">
        <v>6</v>
      </c>
      <c r="L95" s="193" t="str">
        <f>'P&amp;S'!K101</f>
        <v xml:space="preserve"> </v>
      </c>
      <c r="M95" s="193" t="str">
        <f>'P&amp;S'!L101</f>
        <v xml:space="preserve"> </v>
      </c>
      <c r="N95" s="282" t="str">
        <f>'P&amp;S'!M101</f>
        <v xml:space="preserve"> </v>
      </c>
      <c r="O95" s="308">
        <v>0.5</v>
      </c>
    </row>
    <row r="96" spans="1:15" ht="17.25" x14ac:dyDescent="0.25">
      <c r="A96">
        <v>95</v>
      </c>
      <c r="B96" s="217" t="s">
        <v>460</v>
      </c>
      <c r="C96" s="1" t="s">
        <v>407</v>
      </c>
      <c r="D96" s="243"/>
      <c r="E96" s="296"/>
      <c r="F96" s="189"/>
      <c r="G96" s="189"/>
      <c r="H96" s="277"/>
      <c r="I96" s="189">
        <v>5</v>
      </c>
      <c r="J96" s="189">
        <v>5</v>
      </c>
      <c r="K96" s="193">
        <v>0</v>
      </c>
      <c r="L96" s="193" t="str">
        <f>'P&amp;S'!K102</f>
        <v xml:space="preserve"> </v>
      </c>
      <c r="M96" s="193" t="str">
        <f>'P&amp;S'!L102</f>
        <v xml:space="preserve"> </v>
      </c>
      <c r="N96" s="282" t="str">
        <f>'P&amp;S'!M102</f>
        <v xml:space="preserve"> </v>
      </c>
      <c r="O96" s="308">
        <v>0.5</v>
      </c>
    </row>
    <row r="97" spans="1:15" x14ac:dyDescent="0.25">
      <c r="A97">
        <v>96</v>
      </c>
      <c r="B97" s="217" t="s">
        <v>153</v>
      </c>
      <c r="C97" s="1"/>
      <c r="D97" s="280"/>
      <c r="E97" s="297"/>
      <c r="F97" s="1"/>
      <c r="G97" s="1"/>
      <c r="H97" s="1"/>
      <c r="I97" s="1"/>
      <c r="J97" s="1"/>
      <c r="K97" s="1"/>
      <c r="L97" s="193" t="str">
        <f>'P&amp;S'!K103</f>
        <v xml:space="preserve"> </v>
      </c>
      <c r="M97" s="193" t="str">
        <f>'P&amp;S'!L103</f>
        <v xml:space="preserve"> </v>
      </c>
      <c r="N97" s="282" t="str">
        <f>'P&amp;S'!M103</f>
        <v>III</v>
      </c>
      <c r="O97" s="308"/>
    </row>
    <row r="98" spans="1:15" x14ac:dyDescent="0.25">
      <c r="A98">
        <v>97</v>
      </c>
      <c r="B98" s="217" t="s">
        <v>154</v>
      </c>
      <c r="E98" s="297"/>
      <c r="F98" s="1"/>
      <c r="G98" s="1"/>
      <c r="H98" s="1"/>
      <c r="I98" s="1"/>
      <c r="J98" s="1"/>
      <c r="K98" s="1"/>
      <c r="L98" s="193" t="str">
        <f>'P&amp;S'!K104</f>
        <v xml:space="preserve"> </v>
      </c>
      <c r="M98" s="193" t="str">
        <f>'P&amp;S'!L104</f>
        <v xml:space="preserve"> </v>
      </c>
      <c r="N98" s="282" t="str">
        <f>'P&amp;S'!M104</f>
        <v xml:space="preserve"> </v>
      </c>
      <c r="O98" s="309"/>
    </row>
    <row r="99" spans="1:15" x14ac:dyDescent="0.25">
      <c r="A99">
        <v>98</v>
      </c>
      <c r="B99" s="217" t="s">
        <v>155</v>
      </c>
      <c r="E99" s="297"/>
      <c r="F99" s="1"/>
      <c r="G99" s="1"/>
      <c r="H99" s="1"/>
      <c r="I99" s="1"/>
      <c r="J99" s="1"/>
      <c r="K99" s="1"/>
      <c r="L99" s="193" t="str">
        <f>'P&amp;S'!K105</f>
        <v xml:space="preserve"> </v>
      </c>
      <c r="M99" s="193" t="str">
        <f>'P&amp;S'!L105</f>
        <v xml:space="preserve"> </v>
      </c>
      <c r="N99" s="282" t="str">
        <f>'P&amp;S'!M105</f>
        <v xml:space="preserve"> </v>
      </c>
      <c r="O99" s="309">
        <v>0.25</v>
      </c>
    </row>
    <row r="100" spans="1:15" x14ac:dyDescent="0.25">
      <c r="A100">
        <v>99</v>
      </c>
      <c r="B100" s="217" t="s">
        <v>176</v>
      </c>
      <c r="E100" s="297"/>
      <c r="F100" s="1"/>
      <c r="G100" s="1"/>
      <c r="H100" s="1"/>
      <c r="I100" s="1"/>
      <c r="J100" s="1"/>
      <c r="K100" s="1"/>
      <c r="L100" s="193" t="str">
        <f>'P&amp;S'!K106</f>
        <v xml:space="preserve"> </v>
      </c>
      <c r="M100" s="193" t="str">
        <f>'P&amp;S'!L106</f>
        <v xml:space="preserve"> </v>
      </c>
      <c r="N100" s="282" t="str">
        <f>'P&amp;S'!M106</f>
        <v xml:space="preserve"> </v>
      </c>
      <c r="O100" s="309"/>
    </row>
    <row r="101" spans="1:15" x14ac:dyDescent="0.25">
      <c r="A101">
        <v>100</v>
      </c>
      <c r="B101" s="217" t="s">
        <v>156</v>
      </c>
      <c r="E101" s="297"/>
      <c r="F101" s="1"/>
      <c r="G101" s="1"/>
      <c r="H101" s="1"/>
      <c r="I101" s="1"/>
      <c r="J101" s="1"/>
      <c r="K101" s="1"/>
      <c r="L101" s="193" t="str">
        <f>'P&amp;S'!K107</f>
        <v xml:space="preserve"> </v>
      </c>
      <c r="M101" s="193" t="str">
        <f>'P&amp;S'!L107</f>
        <v xml:space="preserve"> </v>
      </c>
      <c r="N101" s="282" t="str">
        <f>'P&amp;S'!M107</f>
        <v xml:space="preserve"> </v>
      </c>
      <c r="O101" s="309"/>
    </row>
    <row r="102" spans="1:15" x14ac:dyDescent="0.25">
      <c r="A102">
        <v>101</v>
      </c>
      <c r="B102" s="217" t="s">
        <v>250</v>
      </c>
      <c r="E102" s="297"/>
      <c r="F102" s="1"/>
      <c r="G102" s="1"/>
      <c r="H102" s="1"/>
      <c r="I102" s="1"/>
      <c r="J102" s="1"/>
      <c r="K102" s="1"/>
      <c r="L102" s="193" t="str">
        <f>'P&amp;S'!K108</f>
        <v xml:space="preserve"> </v>
      </c>
      <c r="M102" s="193" t="str">
        <f>'P&amp;S'!L108</f>
        <v xml:space="preserve"> </v>
      </c>
      <c r="N102" s="282" t="str">
        <f>'P&amp;S'!M108</f>
        <v xml:space="preserve"> </v>
      </c>
      <c r="O102" s="309"/>
    </row>
    <row r="103" spans="1:15" x14ac:dyDescent="0.25">
      <c r="A103">
        <v>102</v>
      </c>
      <c r="B103" s="217" t="s">
        <v>157</v>
      </c>
      <c r="E103" s="297"/>
      <c r="F103" s="1"/>
      <c r="G103" s="1"/>
      <c r="H103" s="1"/>
      <c r="I103" s="1"/>
      <c r="J103" s="1"/>
      <c r="K103" s="1"/>
      <c r="L103" s="193" t="str">
        <f>'P&amp;S'!K109</f>
        <v xml:space="preserve"> </v>
      </c>
      <c r="M103" s="193" t="str">
        <f>'P&amp;S'!L109</f>
        <v xml:space="preserve"> </v>
      </c>
      <c r="N103" s="282" t="str">
        <f>'P&amp;S'!M109</f>
        <v xml:space="preserve"> </v>
      </c>
      <c r="O103" s="309"/>
    </row>
    <row r="104" spans="1:15" x14ac:dyDescent="0.25">
      <c r="A104">
        <v>103</v>
      </c>
      <c r="B104" s="217" t="s">
        <v>162</v>
      </c>
      <c r="E104" s="297"/>
      <c r="F104" s="1"/>
      <c r="G104" s="1"/>
      <c r="H104" s="1"/>
      <c r="I104" s="1"/>
      <c r="J104" s="1"/>
      <c r="K104" s="1"/>
      <c r="L104" s="193" t="str">
        <f>'P&amp;S'!K110</f>
        <v xml:space="preserve"> </v>
      </c>
      <c r="M104" s="193" t="str">
        <f>'P&amp;S'!L110</f>
        <v xml:space="preserve"> </v>
      </c>
      <c r="N104" s="282" t="str">
        <f>'P&amp;S'!M110</f>
        <v>III</v>
      </c>
      <c r="O104" s="309"/>
    </row>
    <row r="105" spans="1:15" x14ac:dyDescent="0.25">
      <c r="A105">
        <v>104</v>
      </c>
      <c r="B105" s="217" t="s">
        <v>163</v>
      </c>
      <c r="C105" s="1"/>
      <c r="D105" s="280"/>
      <c r="E105" s="297"/>
      <c r="F105" s="1"/>
      <c r="G105" s="1"/>
      <c r="H105" s="1"/>
      <c r="I105" s="1"/>
      <c r="J105" s="1"/>
      <c r="K105" s="1"/>
      <c r="L105" s="193" t="str">
        <f>'P&amp;S'!K111</f>
        <v xml:space="preserve"> </v>
      </c>
      <c r="M105" s="193" t="str">
        <f>'P&amp;S'!L111</f>
        <v xml:space="preserve"> </v>
      </c>
      <c r="N105" s="282" t="str">
        <f>'P&amp;S'!M111</f>
        <v xml:space="preserve"> </v>
      </c>
      <c r="O105" s="308">
        <v>0.5</v>
      </c>
    </row>
    <row r="106" spans="1:15" x14ac:dyDescent="0.25">
      <c r="A106">
        <v>105</v>
      </c>
      <c r="B106" s="217" t="s">
        <v>164</v>
      </c>
      <c r="E106" s="297"/>
      <c r="F106" s="1"/>
      <c r="G106" s="1"/>
      <c r="H106" s="1"/>
      <c r="I106" s="1"/>
      <c r="J106" s="1"/>
      <c r="K106" s="1"/>
      <c r="L106" s="193" t="str">
        <f>'P&amp;S'!K112</f>
        <v xml:space="preserve"> </v>
      </c>
      <c r="M106" s="193" t="str">
        <f>'P&amp;S'!L112</f>
        <v xml:space="preserve"> </v>
      </c>
      <c r="N106" s="282" t="str">
        <f>'P&amp;S'!M112</f>
        <v xml:space="preserve"> </v>
      </c>
      <c r="O106" s="309"/>
    </row>
    <row r="107" spans="1:15" x14ac:dyDescent="0.25">
      <c r="A107">
        <v>106</v>
      </c>
      <c r="B107" s="217" t="s">
        <v>165</v>
      </c>
      <c r="E107" s="297"/>
      <c r="F107" s="1"/>
      <c r="G107" s="1"/>
      <c r="H107" s="1"/>
      <c r="I107" s="1"/>
      <c r="J107" s="1"/>
      <c r="K107" s="1"/>
      <c r="L107" s="193" t="str">
        <f>'P&amp;S'!K113</f>
        <v xml:space="preserve"> </v>
      </c>
      <c r="M107" s="193" t="str">
        <f>'P&amp;S'!L113</f>
        <v xml:space="preserve"> </v>
      </c>
      <c r="N107" s="282" t="str">
        <f>'P&amp;S'!M113</f>
        <v xml:space="preserve"> </v>
      </c>
      <c r="O107" s="309"/>
    </row>
    <row r="108" spans="1:15" x14ac:dyDescent="0.25">
      <c r="A108">
        <v>107</v>
      </c>
      <c r="B108" s="217" t="s">
        <v>166</v>
      </c>
      <c r="E108" s="297"/>
      <c r="F108" s="1"/>
      <c r="G108" s="1"/>
      <c r="H108" s="1"/>
      <c r="I108" s="1"/>
      <c r="J108" s="1"/>
      <c r="K108" s="1"/>
      <c r="L108" s="193" t="str">
        <f>'P&amp;S'!K114</f>
        <v xml:space="preserve"> </v>
      </c>
      <c r="M108" s="193" t="str">
        <f>'P&amp;S'!L114</f>
        <v xml:space="preserve"> </v>
      </c>
      <c r="N108" s="282" t="str">
        <f>'P&amp;S'!M114</f>
        <v xml:space="preserve"> </v>
      </c>
      <c r="O108" s="309"/>
    </row>
    <row r="109" spans="1:15" x14ac:dyDescent="0.25">
      <c r="A109">
        <v>108</v>
      </c>
      <c r="B109" s="217" t="s">
        <v>167</v>
      </c>
      <c r="E109" s="297"/>
      <c r="F109" s="1"/>
      <c r="G109" s="1"/>
      <c r="H109" s="1"/>
      <c r="I109" s="1"/>
      <c r="J109" s="1"/>
      <c r="K109" s="1"/>
      <c r="L109" s="193" t="str">
        <f>'P&amp;S'!K115</f>
        <v xml:space="preserve"> </v>
      </c>
      <c r="M109" s="193" t="str">
        <f>'P&amp;S'!L115</f>
        <v>II</v>
      </c>
      <c r="N109" s="282" t="str">
        <f>'P&amp;S'!M115</f>
        <v xml:space="preserve"> </v>
      </c>
      <c r="O109" s="309"/>
    </row>
    <row r="110" spans="1:15" ht="17.25" x14ac:dyDescent="0.25">
      <c r="A110">
        <v>109</v>
      </c>
      <c r="B110" s="217" t="s">
        <v>461</v>
      </c>
      <c r="C110" s="1" t="s">
        <v>421</v>
      </c>
      <c r="D110" s="243"/>
      <c r="E110" s="296"/>
      <c r="F110" s="189"/>
      <c r="G110" s="189"/>
      <c r="H110" s="277"/>
      <c r="I110" s="189">
        <v>6</v>
      </c>
      <c r="J110" s="189">
        <v>6</v>
      </c>
      <c r="K110" s="193">
        <v>6</v>
      </c>
      <c r="L110" s="193" t="str">
        <f>'P&amp;S'!K116</f>
        <v xml:space="preserve"> </v>
      </c>
      <c r="M110" s="193" t="str">
        <f>'P&amp;S'!L116</f>
        <v xml:space="preserve"> </v>
      </c>
      <c r="N110" s="282" t="str">
        <f>'P&amp;S'!M116</f>
        <v xml:space="preserve"> </v>
      </c>
      <c r="O110" s="308">
        <v>0.5</v>
      </c>
    </row>
    <row r="111" spans="1:15" x14ac:dyDescent="0.25">
      <c r="A111">
        <v>110</v>
      </c>
      <c r="B111" s="217" t="s">
        <v>169</v>
      </c>
      <c r="E111" s="297"/>
      <c r="F111" s="1"/>
      <c r="G111" s="1"/>
      <c r="H111" s="1"/>
      <c r="I111" s="1"/>
      <c r="J111" s="1"/>
      <c r="K111" s="1"/>
      <c r="L111" s="193" t="str">
        <f>'P&amp;S'!K119</f>
        <v>I</v>
      </c>
      <c r="M111" s="193" t="str">
        <f>'P&amp;S'!L119</f>
        <v xml:space="preserve"> </v>
      </c>
      <c r="N111" s="282" t="str">
        <f>'P&amp;S'!M119</f>
        <v xml:space="preserve"> </v>
      </c>
      <c r="O111" s="309"/>
    </row>
    <row r="112" spans="1:15" x14ac:dyDescent="0.25">
      <c r="A112">
        <v>111</v>
      </c>
      <c r="B112" s="217" t="s">
        <v>170</v>
      </c>
      <c r="E112" s="297"/>
      <c r="F112" s="1"/>
      <c r="G112" s="1"/>
      <c r="H112" s="1"/>
      <c r="I112" s="1"/>
      <c r="J112" s="1"/>
      <c r="K112" s="1"/>
      <c r="L112" s="193" t="str">
        <f>'P&amp;S'!K120</f>
        <v xml:space="preserve"> </v>
      </c>
      <c r="M112" s="193" t="str">
        <f>'P&amp;S'!L120</f>
        <v xml:space="preserve"> </v>
      </c>
      <c r="N112" s="282" t="str">
        <f>'P&amp;S'!M120</f>
        <v xml:space="preserve"> </v>
      </c>
      <c r="O112" s="309"/>
    </row>
    <row r="113" spans="1:15" x14ac:dyDescent="0.25">
      <c r="A113">
        <v>112</v>
      </c>
      <c r="B113" s="217" t="s">
        <v>171</v>
      </c>
      <c r="E113" s="297"/>
      <c r="F113" s="1"/>
      <c r="G113" s="1"/>
      <c r="H113" s="1"/>
      <c r="I113" s="1"/>
      <c r="J113" s="1"/>
      <c r="K113" s="1"/>
      <c r="L113" s="193" t="str">
        <f>'P&amp;S'!K121</f>
        <v xml:space="preserve"> </v>
      </c>
      <c r="M113" s="193" t="str">
        <f>'P&amp;S'!L121</f>
        <v>II</v>
      </c>
      <c r="N113" s="282" t="str">
        <f>'P&amp;S'!M121</f>
        <v xml:space="preserve"> </v>
      </c>
      <c r="O113" s="309"/>
    </row>
    <row r="114" spans="1:15" x14ac:dyDescent="0.25">
      <c r="A114">
        <v>113</v>
      </c>
      <c r="B114" s="217" t="s">
        <v>172</v>
      </c>
      <c r="E114" s="297"/>
      <c r="F114" s="1"/>
      <c r="G114" s="1"/>
      <c r="H114" s="1"/>
      <c r="I114" s="1"/>
      <c r="J114" s="1"/>
      <c r="K114" s="1"/>
      <c r="L114" s="193" t="str">
        <f>'P&amp;S'!K122</f>
        <v xml:space="preserve"> </v>
      </c>
      <c r="M114" s="193" t="str">
        <f>'P&amp;S'!L122</f>
        <v xml:space="preserve"> </v>
      </c>
      <c r="N114" s="282" t="str">
        <f>'P&amp;S'!M122</f>
        <v>III</v>
      </c>
      <c r="O114" s="309"/>
    </row>
    <row r="115" spans="1:15" ht="15.75" thickBot="1" x14ac:dyDescent="0.3">
      <c r="A115">
        <v>114</v>
      </c>
      <c r="B115" s="218" t="s">
        <v>173</v>
      </c>
      <c r="E115" s="297"/>
      <c r="F115" s="1"/>
      <c r="G115" s="1"/>
      <c r="H115" s="1"/>
      <c r="I115" s="1"/>
      <c r="J115" s="1"/>
      <c r="K115" s="1"/>
      <c r="L115" s="193" t="str">
        <f>'P&amp;S'!K123</f>
        <v xml:space="preserve"> </v>
      </c>
      <c r="M115" s="193" t="str">
        <f>'P&amp;S'!L123</f>
        <v xml:space="preserve"> </v>
      </c>
      <c r="N115" s="282" t="str">
        <f>'P&amp;S'!M123</f>
        <v xml:space="preserve"> </v>
      </c>
      <c r="O115" s="309"/>
    </row>
    <row r="116" spans="1:15" x14ac:dyDescent="0.25">
      <c r="A116">
        <v>115</v>
      </c>
      <c r="B116" s="285" t="s">
        <v>0</v>
      </c>
      <c r="C116" s="1" t="s">
        <v>391</v>
      </c>
      <c r="D116" s="247"/>
      <c r="E116" s="296">
        <v>11</v>
      </c>
      <c r="F116" s="189">
        <v>11</v>
      </c>
      <c r="G116" s="189">
        <v>11</v>
      </c>
      <c r="H116" s="264"/>
      <c r="I116" s="189">
        <v>11</v>
      </c>
      <c r="J116" s="189"/>
      <c r="K116" s="193">
        <v>0</v>
      </c>
      <c r="L116" s="193" t="str">
        <f>'P&amp;S'!K124</f>
        <v xml:space="preserve"> </v>
      </c>
      <c r="M116" s="193" t="str">
        <f>'P&amp;S'!L124</f>
        <v xml:space="preserve"> </v>
      </c>
      <c r="N116" s="282" t="str">
        <f>'P&amp;S'!M124</f>
        <v xml:space="preserve"> </v>
      </c>
      <c r="O116" s="308">
        <v>0.75</v>
      </c>
    </row>
    <row r="117" spans="1:15" ht="17.25" x14ac:dyDescent="0.25">
      <c r="A117">
        <v>116</v>
      </c>
      <c r="B117" s="217" t="s">
        <v>462</v>
      </c>
      <c r="C117" s="134" t="s">
        <v>422</v>
      </c>
      <c r="D117" s="247"/>
      <c r="E117" s="296"/>
      <c r="F117" s="189">
        <v>9</v>
      </c>
      <c r="G117" s="189"/>
      <c r="H117" s="273"/>
      <c r="I117" s="189">
        <v>9</v>
      </c>
      <c r="J117" s="189"/>
      <c r="K117" s="193">
        <v>1</v>
      </c>
      <c r="L117" s="193" t="str">
        <f>'P&amp;S'!K125</f>
        <v xml:space="preserve"> </v>
      </c>
      <c r="M117" s="193" t="str">
        <f>'P&amp;S'!L125</f>
        <v xml:space="preserve"> </v>
      </c>
      <c r="N117" s="282" t="str">
        <f>'P&amp;S'!M125</f>
        <v xml:space="preserve"> </v>
      </c>
      <c r="O117" s="308">
        <v>0.75</v>
      </c>
    </row>
    <row r="118" spans="1:15" ht="17.25" x14ac:dyDescent="0.25">
      <c r="A118">
        <v>117</v>
      </c>
      <c r="B118" s="217" t="s">
        <v>463</v>
      </c>
      <c r="C118" s="1" t="s">
        <v>423</v>
      </c>
      <c r="D118" s="247"/>
      <c r="E118" s="296"/>
      <c r="F118" s="189"/>
      <c r="G118" s="189"/>
      <c r="H118" s="277"/>
      <c r="I118" s="189">
        <v>8</v>
      </c>
      <c r="J118" s="189">
        <v>8</v>
      </c>
      <c r="K118" s="193">
        <v>15</v>
      </c>
      <c r="L118" s="193" t="str">
        <f>'P&amp;S'!K126</f>
        <v>I</v>
      </c>
      <c r="M118" s="193" t="str">
        <f>'P&amp;S'!L126</f>
        <v xml:space="preserve"> </v>
      </c>
      <c r="N118" s="282" t="str">
        <f>'P&amp;S'!M126</f>
        <v xml:space="preserve"> </v>
      </c>
      <c r="O118" s="308">
        <v>0.5</v>
      </c>
    </row>
    <row r="119" spans="1:15" x14ac:dyDescent="0.25">
      <c r="A119">
        <v>118</v>
      </c>
      <c r="B119" s="287" t="s">
        <v>284</v>
      </c>
      <c r="C119" s="1"/>
      <c r="D119" s="280"/>
      <c r="E119" s="297"/>
      <c r="F119" s="1"/>
      <c r="G119" s="1"/>
      <c r="H119" s="1"/>
      <c r="I119" s="1"/>
      <c r="J119" s="1"/>
      <c r="K119" s="1"/>
      <c r="L119" s="193" t="str">
        <f>'P&amp;S'!K127</f>
        <v>I</v>
      </c>
      <c r="M119" s="193" t="str">
        <f>'P&amp;S'!L127</f>
        <v xml:space="preserve"> </v>
      </c>
      <c r="N119" s="282" t="str">
        <f>'P&amp;S'!M127</f>
        <v xml:space="preserve"> </v>
      </c>
      <c r="O119" s="308">
        <v>0.5</v>
      </c>
    </row>
    <row r="120" spans="1:15" x14ac:dyDescent="0.25">
      <c r="A120">
        <v>119</v>
      </c>
      <c r="B120" s="217" t="s">
        <v>190</v>
      </c>
      <c r="E120" s="297"/>
      <c r="F120" s="1"/>
      <c r="G120" s="1"/>
      <c r="H120" s="1"/>
      <c r="I120" s="1"/>
      <c r="J120" s="1"/>
      <c r="K120" s="1"/>
      <c r="L120" s="193" t="str">
        <f>'P&amp;S'!K128</f>
        <v>I</v>
      </c>
      <c r="M120" s="193" t="str">
        <f>'P&amp;S'!L128</f>
        <v xml:space="preserve"> </v>
      </c>
      <c r="N120" s="282" t="str">
        <f>'P&amp;S'!M128</f>
        <v xml:space="preserve"> </v>
      </c>
      <c r="O120" s="309"/>
    </row>
    <row r="121" spans="1:15" x14ac:dyDescent="0.25">
      <c r="A121">
        <v>120</v>
      </c>
      <c r="B121" s="217" t="s">
        <v>211</v>
      </c>
      <c r="E121" s="297"/>
      <c r="F121" s="1"/>
      <c r="G121" s="1"/>
      <c r="H121" s="1"/>
      <c r="I121" s="1"/>
      <c r="J121" s="1"/>
      <c r="K121" s="1"/>
      <c r="L121" s="193" t="str">
        <f>'P&amp;S'!K129</f>
        <v xml:space="preserve"> </v>
      </c>
      <c r="M121" s="193" t="str">
        <f>'P&amp;S'!L129</f>
        <v xml:space="preserve"> </v>
      </c>
      <c r="N121" s="282" t="str">
        <f>'P&amp;S'!M129</f>
        <v xml:space="preserve"> </v>
      </c>
      <c r="O121" s="309"/>
    </row>
    <row r="122" spans="1:15" x14ac:dyDescent="0.25">
      <c r="A122">
        <v>121</v>
      </c>
      <c r="B122" s="217" t="s">
        <v>191</v>
      </c>
      <c r="E122" s="297"/>
      <c r="F122" s="1"/>
      <c r="G122" s="1"/>
      <c r="H122" s="1"/>
      <c r="I122" s="1"/>
      <c r="J122" s="1"/>
      <c r="K122" s="1"/>
      <c r="L122" s="193" t="str">
        <f>'P&amp;S'!K130</f>
        <v xml:space="preserve"> </v>
      </c>
      <c r="M122" s="193" t="str">
        <f>'P&amp;S'!L130</f>
        <v>II</v>
      </c>
      <c r="N122" s="282" t="str">
        <f>'P&amp;S'!M130</f>
        <v xml:space="preserve"> </v>
      </c>
      <c r="O122" s="309"/>
    </row>
    <row r="123" spans="1:15" x14ac:dyDescent="0.25">
      <c r="A123">
        <v>122</v>
      </c>
      <c r="B123" s="217" t="s">
        <v>1</v>
      </c>
      <c r="C123" s="1" t="s">
        <v>424</v>
      </c>
      <c r="D123" s="247"/>
      <c r="E123" s="296">
        <v>6</v>
      </c>
      <c r="F123" s="189">
        <v>6</v>
      </c>
      <c r="G123" s="189">
        <v>6</v>
      </c>
      <c r="H123" s="264"/>
      <c r="I123" s="189">
        <v>6</v>
      </c>
      <c r="J123" s="189"/>
      <c r="K123" s="193">
        <v>0</v>
      </c>
      <c r="L123" s="193" t="str">
        <f>'P&amp;S'!K131</f>
        <v xml:space="preserve"> </v>
      </c>
      <c r="M123" s="193" t="str">
        <f>'P&amp;S'!L131</f>
        <v xml:space="preserve"> </v>
      </c>
      <c r="N123" s="282" t="str">
        <f>'P&amp;S'!M131</f>
        <v xml:space="preserve"> </v>
      </c>
      <c r="O123" s="308">
        <v>0.75</v>
      </c>
    </row>
    <row r="124" spans="1:15" x14ac:dyDescent="0.25">
      <c r="A124">
        <v>123</v>
      </c>
      <c r="B124" s="217" t="s">
        <v>2</v>
      </c>
      <c r="C124" s="1" t="s">
        <v>425</v>
      </c>
      <c r="D124" s="247"/>
      <c r="E124" s="296">
        <v>14</v>
      </c>
      <c r="F124" s="189">
        <v>14</v>
      </c>
      <c r="G124" s="189">
        <v>14</v>
      </c>
      <c r="H124" s="264"/>
      <c r="I124" s="189">
        <v>14</v>
      </c>
      <c r="J124" s="189"/>
      <c r="K124" s="193">
        <v>0</v>
      </c>
      <c r="L124" s="193" t="str">
        <f>'P&amp;S'!K132</f>
        <v xml:space="preserve"> </v>
      </c>
      <c r="M124" s="193" t="str">
        <f>'P&amp;S'!L132</f>
        <v xml:space="preserve"> </v>
      </c>
      <c r="N124" s="282" t="str">
        <f>'P&amp;S'!M132</f>
        <v xml:space="preserve"> </v>
      </c>
      <c r="O124" s="308">
        <v>0.75</v>
      </c>
    </row>
    <row r="125" spans="1:15" x14ac:dyDescent="0.25">
      <c r="A125">
        <v>124</v>
      </c>
      <c r="B125" s="217" t="s">
        <v>14</v>
      </c>
      <c r="C125" s="1" t="s">
        <v>392</v>
      </c>
      <c r="D125" s="247"/>
      <c r="E125" s="296">
        <v>10</v>
      </c>
      <c r="F125" s="189">
        <v>10</v>
      </c>
      <c r="G125" s="189">
        <v>10</v>
      </c>
      <c r="H125" s="264"/>
      <c r="I125" s="189">
        <v>10</v>
      </c>
      <c r="J125" s="189"/>
      <c r="K125" s="193">
        <v>1</v>
      </c>
      <c r="L125" s="193" t="str">
        <f>'P&amp;S'!K133</f>
        <v xml:space="preserve"> </v>
      </c>
      <c r="M125" s="193" t="str">
        <f>'P&amp;S'!L133</f>
        <v xml:space="preserve"> </v>
      </c>
      <c r="N125" s="282" t="str">
        <f>'P&amp;S'!M133</f>
        <v xml:space="preserve"> </v>
      </c>
      <c r="O125" s="308">
        <v>0.75</v>
      </c>
    </row>
    <row r="126" spans="1:15" x14ac:dyDescent="0.25">
      <c r="A126">
        <v>125</v>
      </c>
      <c r="B126" s="217" t="s">
        <v>101</v>
      </c>
      <c r="E126" s="297"/>
      <c r="F126" s="1"/>
      <c r="G126" s="1"/>
      <c r="H126" s="1"/>
      <c r="I126" s="1"/>
      <c r="J126" s="1"/>
      <c r="K126" s="1"/>
      <c r="L126" s="193" t="str">
        <f>'P&amp;S'!K134</f>
        <v xml:space="preserve"> </v>
      </c>
      <c r="M126" s="193" t="str">
        <f>'P&amp;S'!L134</f>
        <v xml:space="preserve"> </v>
      </c>
      <c r="N126" s="282" t="str">
        <f>'P&amp;S'!M134</f>
        <v xml:space="preserve"> </v>
      </c>
      <c r="O126" s="309"/>
    </row>
    <row r="127" spans="1:15" x14ac:dyDescent="0.25">
      <c r="A127">
        <v>126</v>
      </c>
      <c r="B127" s="287" t="s">
        <v>286</v>
      </c>
      <c r="C127" s="1"/>
      <c r="D127" s="280"/>
      <c r="E127" s="297"/>
      <c r="F127" s="1"/>
      <c r="G127" s="1"/>
      <c r="H127" s="1"/>
      <c r="I127" s="1"/>
      <c r="J127" s="1"/>
      <c r="K127" s="1"/>
      <c r="L127" s="193" t="str">
        <f>'P&amp;S'!K135</f>
        <v xml:space="preserve"> </v>
      </c>
      <c r="M127" s="193" t="str">
        <f>'P&amp;S'!L135</f>
        <v xml:space="preserve"> </v>
      </c>
      <c r="N127" s="282" t="str">
        <f>'P&amp;S'!M135</f>
        <v xml:space="preserve"> </v>
      </c>
      <c r="O127" s="308">
        <v>0.5</v>
      </c>
    </row>
    <row r="128" spans="1:15" x14ac:dyDescent="0.25">
      <c r="A128">
        <v>127</v>
      </c>
      <c r="B128" s="217" t="s">
        <v>103</v>
      </c>
      <c r="E128" s="297"/>
      <c r="F128" s="1"/>
      <c r="G128" s="1"/>
      <c r="H128" s="1"/>
      <c r="I128" s="1"/>
      <c r="J128" s="1"/>
      <c r="K128" s="1"/>
      <c r="L128" s="193" t="str">
        <f>'P&amp;S'!K136</f>
        <v xml:space="preserve"> </v>
      </c>
      <c r="M128" s="193" t="str">
        <f>'P&amp;S'!L136</f>
        <v>II</v>
      </c>
      <c r="N128" s="282" t="str">
        <f>'P&amp;S'!M136</f>
        <v xml:space="preserve"> </v>
      </c>
      <c r="O128" s="309"/>
    </row>
    <row r="129" spans="1:15" x14ac:dyDescent="0.25">
      <c r="A129">
        <v>128</v>
      </c>
      <c r="B129" s="217" t="s">
        <v>104</v>
      </c>
      <c r="E129" s="297"/>
      <c r="F129" s="1"/>
      <c r="G129" s="1"/>
      <c r="H129" s="1"/>
      <c r="I129" s="1"/>
      <c r="J129" s="1"/>
      <c r="K129" s="1"/>
      <c r="L129" s="193" t="str">
        <f>'P&amp;S'!K178</f>
        <v xml:space="preserve"> </v>
      </c>
      <c r="M129" s="193" t="str">
        <f>'P&amp;S'!L178</f>
        <v xml:space="preserve"> </v>
      </c>
      <c r="N129" s="282" t="str">
        <f>'P&amp;S'!M178</f>
        <v xml:space="preserve"> </v>
      </c>
      <c r="O129" s="309"/>
    </row>
    <row r="130" spans="1:15" x14ac:dyDescent="0.25">
      <c r="A130">
        <v>129</v>
      </c>
      <c r="B130" s="217" t="s">
        <v>195</v>
      </c>
      <c r="E130" s="297"/>
      <c r="F130" s="1"/>
      <c r="G130" s="1"/>
      <c r="H130" s="1"/>
      <c r="I130" s="1"/>
      <c r="J130" s="1"/>
      <c r="K130" s="1"/>
      <c r="L130" s="193" t="str">
        <f>'P&amp;S'!K117</f>
        <v xml:space="preserve"> </v>
      </c>
      <c r="M130" s="193" t="str">
        <f>'P&amp;S'!L117</f>
        <v xml:space="preserve"> </v>
      </c>
      <c r="N130" s="282" t="str">
        <f>'P&amp;S'!M117</f>
        <v xml:space="preserve"> </v>
      </c>
      <c r="O130" s="309"/>
    </row>
    <row r="131" spans="1:15" x14ac:dyDescent="0.25">
      <c r="A131">
        <v>130</v>
      </c>
      <c r="B131" s="217" t="s">
        <v>196</v>
      </c>
      <c r="E131" s="297"/>
      <c r="F131" s="1"/>
      <c r="G131" s="1"/>
      <c r="H131" s="1"/>
      <c r="I131" s="1"/>
      <c r="J131" s="1"/>
      <c r="K131" s="1"/>
      <c r="L131" s="193" t="str">
        <f>'P&amp;S'!K118</f>
        <v xml:space="preserve"> </v>
      </c>
      <c r="M131" s="193" t="str">
        <f>'P&amp;S'!L118</f>
        <v xml:space="preserve"> </v>
      </c>
      <c r="N131" s="282" t="str">
        <f>'P&amp;S'!M118</f>
        <v xml:space="preserve"> </v>
      </c>
      <c r="O131" s="309"/>
    </row>
    <row r="132" spans="1:15" x14ac:dyDescent="0.25">
      <c r="A132">
        <v>131</v>
      </c>
      <c r="B132" s="217" t="s">
        <v>105</v>
      </c>
      <c r="E132" s="297"/>
      <c r="F132" s="1"/>
      <c r="G132" s="1"/>
      <c r="H132" s="1"/>
      <c r="I132" s="1"/>
      <c r="J132" s="1"/>
      <c r="K132" s="1"/>
      <c r="L132" s="193" t="str">
        <f>'P&amp;S'!K137</f>
        <v xml:space="preserve"> </v>
      </c>
      <c r="M132" s="193" t="str">
        <f>'P&amp;S'!L137</f>
        <v xml:space="preserve"> </v>
      </c>
      <c r="N132" s="282" t="str">
        <f>'P&amp;S'!M137</f>
        <v xml:space="preserve"> </v>
      </c>
      <c r="O132" s="309"/>
    </row>
    <row r="133" spans="1:15" ht="18" thickBot="1" x14ac:dyDescent="0.3">
      <c r="A133">
        <v>132</v>
      </c>
      <c r="B133" s="289" t="s">
        <v>464</v>
      </c>
      <c r="C133" s="1" t="s">
        <v>382</v>
      </c>
      <c r="D133" s="247"/>
      <c r="E133" s="296"/>
      <c r="F133" s="189"/>
      <c r="G133" s="189"/>
      <c r="H133" s="277"/>
      <c r="I133" s="189">
        <v>5</v>
      </c>
      <c r="J133" s="189">
        <v>5</v>
      </c>
      <c r="K133" s="193">
        <v>24</v>
      </c>
      <c r="L133" s="193" t="str">
        <f>'P&amp;S'!K138</f>
        <v xml:space="preserve"> </v>
      </c>
      <c r="M133" s="193" t="str">
        <f>'P&amp;S'!L138</f>
        <v xml:space="preserve"> </v>
      </c>
      <c r="N133" s="282" t="str">
        <f>'P&amp;S'!M138</f>
        <v xml:space="preserve"> </v>
      </c>
      <c r="O133" s="308">
        <v>0.5</v>
      </c>
    </row>
    <row r="134" spans="1:15" ht="17.25" x14ac:dyDescent="0.25">
      <c r="A134">
        <v>133</v>
      </c>
      <c r="B134" s="290" t="s">
        <v>465</v>
      </c>
      <c r="C134" s="10" t="s">
        <v>426</v>
      </c>
      <c r="D134" s="243" t="s">
        <v>385</v>
      </c>
      <c r="E134" s="298">
        <v>5</v>
      </c>
      <c r="F134" s="267"/>
      <c r="G134" s="267">
        <v>8</v>
      </c>
      <c r="H134" s="268">
        <v>8</v>
      </c>
      <c r="I134" s="267">
        <v>8</v>
      </c>
      <c r="J134" s="267"/>
      <c r="K134" s="193">
        <v>2</v>
      </c>
      <c r="L134" s="193" t="str">
        <f>'P&amp;S'!K139</f>
        <v xml:space="preserve"> </v>
      </c>
      <c r="M134" s="193" t="str">
        <f>'P&amp;S'!L139</f>
        <v xml:space="preserve"> </v>
      </c>
      <c r="N134" s="282" t="str">
        <f>'P&amp;S'!M139</f>
        <v xml:space="preserve"> </v>
      </c>
      <c r="O134" s="308">
        <v>0.75</v>
      </c>
    </row>
    <row r="135" spans="1:15" x14ac:dyDescent="0.25">
      <c r="A135">
        <v>134</v>
      </c>
      <c r="B135" s="291" t="s">
        <v>15</v>
      </c>
      <c r="C135" s="276" t="s">
        <v>427</v>
      </c>
      <c r="D135" s="243" t="s">
        <v>385</v>
      </c>
      <c r="E135" s="298">
        <v>5</v>
      </c>
      <c r="F135" s="267">
        <v>8</v>
      </c>
      <c r="G135" s="267">
        <v>5</v>
      </c>
      <c r="H135" s="273"/>
      <c r="I135" s="267">
        <v>8</v>
      </c>
      <c r="J135" s="267"/>
      <c r="K135" s="193">
        <v>4</v>
      </c>
      <c r="L135" s="193" t="str">
        <f>'P&amp;S'!K140</f>
        <v xml:space="preserve"> </v>
      </c>
      <c r="M135" s="193" t="str">
        <f>'P&amp;S'!L140</f>
        <v xml:space="preserve"> </v>
      </c>
      <c r="N135" s="282" t="str">
        <f>'P&amp;S'!M140</f>
        <v xml:space="preserve"> </v>
      </c>
      <c r="O135" s="308">
        <v>0.75</v>
      </c>
    </row>
    <row r="136" spans="1:15" x14ac:dyDescent="0.25">
      <c r="A136">
        <v>135</v>
      </c>
      <c r="B136" s="217" t="s">
        <v>21</v>
      </c>
      <c r="C136" s="10" t="s">
        <v>428</v>
      </c>
      <c r="D136" s="243"/>
      <c r="E136" s="298">
        <v>6</v>
      </c>
      <c r="F136" s="267">
        <v>6</v>
      </c>
      <c r="G136" s="267">
        <v>6</v>
      </c>
      <c r="H136" s="273"/>
      <c r="I136" s="267">
        <v>6</v>
      </c>
      <c r="J136" s="267"/>
      <c r="K136" s="193">
        <v>1</v>
      </c>
      <c r="L136" s="193" t="str">
        <f>'P&amp;S'!K141</f>
        <v>I</v>
      </c>
      <c r="M136" s="193" t="str">
        <f>'P&amp;S'!L141</f>
        <v xml:space="preserve"> </v>
      </c>
      <c r="N136" s="282" t="str">
        <f>'P&amp;S'!M141</f>
        <v xml:space="preserve"> </v>
      </c>
      <c r="O136" s="308">
        <v>0.75</v>
      </c>
    </row>
    <row r="137" spans="1:15" x14ac:dyDescent="0.25">
      <c r="A137">
        <v>136</v>
      </c>
      <c r="B137" s="217" t="s">
        <v>18</v>
      </c>
      <c r="C137" s="10" t="s">
        <v>429</v>
      </c>
      <c r="D137" s="243" t="s">
        <v>385</v>
      </c>
      <c r="E137" s="298">
        <v>6</v>
      </c>
      <c r="F137" s="267">
        <v>14</v>
      </c>
      <c r="G137" s="267">
        <v>9</v>
      </c>
      <c r="H137" s="273"/>
      <c r="I137" s="267">
        <v>14</v>
      </c>
      <c r="J137" s="267"/>
      <c r="K137" s="193">
        <v>16</v>
      </c>
      <c r="L137" s="193" t="str">
        <f>'P&amp;S'!K142</f>
        <v xml:space="preserve"> </v>
      </c>
      <c r="M137" s="193" t="str">
        <f>'P&amp;S'!L142</f>
        <v xml:space="preserve"> </v>
      </c>
      <c r="N137" s="282" t="str">
        <f>'P&amp;S'!M142</f>
        <v xml:space="preserve"> </v>
      </c>
      <c r="O137" s="308">
        <v>0.75</v>
      </c>
    </row>
    <row r="138" spans="1:15" x14ac:dyDescent="0.25">
      <c r="A138">
        <v>137</v>
      </c>
      <c r="B138" s="217" t="s">
        <v>25</v>
      </c>
      <c r="C138" s="10" t="s">
        <v>420</v>
      </c>
      <c r="D138" s="243" t="s">
        <v>385</v>
      </c>
      <c r="E138" s="298">
        <v>3</v>
      </c>
      <c r="F138" s="267">
        <v>7</v>
      </c>
      <c r="G138" s="267">
        <v>5</v>
      </c>
      <c r="H138" s="273"/>
      <c r="I138" s="267">
        <v>7</v>
      </c>
      <c r="J138" s="267"/>
      <c r="K138" s="193">
        <v>2</v>
      </c>
      <c r="L138" s="193" t="str">
        <f>'P&amp;S'!K143</f>
        <v>I</v>
      </c>
      <c r="M138" s="193" t="str">
        <f>'P&amp;S'!L143</f>
        <v xml:space="preserve"> </v>
      </c>
      <c r="N138" s="282" t="str">
        <f>'P&amp;S'!M143</f>
        <v xml:space="preserve"> </v>
      </c>
      <c r="O138" s="308">
        <v>0.75</v>
      </c>
    </row>
    <row r="139" spans="1:15" ht="17.25" x14ac:dyDescent="0.25">
      <c r="A139">
        <v>138</v>
      </c>
      <c r="B139" s="217" t="s">
        <v>466</v>
      </c>
      <c r="C139" s="10" t="s">
        <v>430</v>
      </c>
      <c r="D139" s="243" t="s">
        <v>385</v>
      </c>
      <c r="E139" s="298">
        <v>3</v>
      </c>
      <c r="F139" s="267">
        <v>4</v>
      </c>
      <c r="G139" s="267">
        <v>4</v>
      </c>
      <c r="H139" s="273"/>
      <c r="I139" s="267">
        <v>4</v>
      </c>
      <c r="J139" s="267"/>
      <c r="K139" s="193">
        <v>1</v>
      </c>
      <c r="L139" s="193" t="str">
        <f>'P&amp;S'!K144</f>
        <v>I</v>
      </c>
      <c r="M139" s="193" t="str">
        <f>'P&amp;S'!L144</f>
        <v xml:space="preserve"> </v>
      </c>
      <c r="N139" s="282" t="str">
        <f>'P&amp;S'!M144</f>
        <v xml:space="preserve"> </v>
      </c>
      <c r="O139" s="308">
        <v>0.25</v>
      </c>
    </row>
    <row r="140" spans="1:15" ht="17.25" x14ac:dyDescent="0.25">
      <c r="A140">
        <v>139</v>
      </c>
      <c r="B140" s="217" t="s">
        <v>467</v>
      </c>
      <c r="C140" s="10" t="s">
        <v>389</v>
      </c>
      <c r="D140" s="243" t="s">
        <v>385</v>
      </c>
      <c r="E140" s="298"/>
      <c r="F140" s="267"/>
      <c r="G140" s="267"/>
      <c r="H140" s="275"/>
      <c r="I140" s="267">
        <v>2</v>
      </c>
      <c r="J140" s="267">
        <v>2</v>
      </c>
      <c r="K140" s="193">
        <v>1</v>
      </c>
      <c r="L140" s="193" t="str">
        <f>'P&amp;S'!K145</f>
        <v>I</v>
      </c>
      <c r="M140" s="193" t="str">
        <f>'P&amp;S'!L145</f>
        <v xml:space="preserve"> </v>
      </c>
      <c r="N140" s="282" t="str">
        <f>'P&amp;S'!M145</f>
        <v xml:space="preserve"> </v>
      </c>
      <c r="O140" s="308">
        <v>0.25</v>
      </c>
    </row>
    <row r="141" spans="1:15" x14ac:dyDescent="0.25">
      <c r="A141">
        <v>140</v>
      </c>
      <c r="B141" s="217" t="s">
        <v>54</v>
      </c>
      <c r="C141" s="10" t="s">
        <v>431</v>
      </c>
      <c r="D141" s="243" t="s">
        <v>385</v>
      </c>
      <c r="E141" s="298"/>
      <c r="F141" s="267">
        <v>2</v>
      </c>
      <c r="G141" s="267"/>
      <c r="H141" s="273"/>
      <c r="I141" s="267">
        <v>2</v>
      </c>
      <c r="J141" s="267"/>
      <c r="K141" s="193">
        <v>16</v>
      </c>
      <c r="L141" s="193" t="str">
        <f>'P&amp;S'!K146</f>
        <v>I</v>
      </c>
      <c r="M141" s="193" t="str">
        <f>'P&amp;S'!L146</f>
        <v xml:space="preserve"> </v>
      </c>
      <c r="N141" s="282" t="str">
        <f>'P&amp;S'!M146</f>
        <v xml:space="preserve"> </v>
      </c>
      <c r="O141" s="308">
        <v>0.25</v>
      </c>
    </row>
    <row r="142" spans="1:15" x14ac:dyDescent="0.25">
      <c r="A142">
        <v>141</v>
      </c>
      <c r="B142" s="217" t="s">
        <v>210</v>
      </c>
      <c r="C142" s="1"/>
      <c r="D142" s="280"/>
      <c r="E142" s="297"/>
      <c r="F142" s="1"/>
      <c r="G142" s="1"/>
      <c r="H142" s="1"/>
      <c r="I142" s="1"/>
      <c r="J142" s="1"/>
      <c r="K142" s="1"/>
      <c r="L142" s="193" t="str">
        <f>'P&amp;S'!K147</f>
        <v>I</v>
      </c>
      <c r="M142" s="193" t="str">
        <f>'P&amp;S'!L147</f>
        <v xml:space="preserve"> </v>
      </c>
      <c r="N142" s="282" t="str">
        <f>'P&amp;S'!M147</f>
        <v xml:space="preserve"> </v>
      </c>
      <c r="O142" s="308" t="s">
        <v>245</v>
      </c>
    </row>
    <row r="143" spans="1:15" x14ac:dyDescent="0.25">
      <c r="A143">
        <v>142</v>
      </c>
      <c r="B143" s="217" t="s">
        <v>212</v>
      </c>
      <c r="C143" s="1"/>
      <c r="D143" s="280"/>
      <c r="E143" s="297"/>
      <c r="F143" s="1"/>
      <c r="G143" s="1"/>
      <c r="H143" s="1"/>
      <c r="I143" s="1"/>
      <c r="J143" s="1"/>
      <c r="K143" s="1"/>
      <c r="L143" s="193" t="str">
        <f>'P&amp;S'!K148</f>
        <v xml:space="preserve"> </v>
      </c>
      <c r="M143" s="193" t="str">
        <f>'P&amp;S'!L148</f>
        <v>II</v>
      </c>
      <c r="N143" s="282" t="str">
        <f>'P&amp;S'!M148</f>
        <v xml:space="preserve"> </v>
      </c>
      <c r="O143" s="308" t="s">
        <v>245</v>
      </c>
    </row>
    <row r="144" spans="1:15" x14ac:dyDescent="0.25">
      <c r="A144">
        <v>143</v>
      </c>
      <c r="B144" s="217" t="s">
        <v>213</v>
      </c>
      <c r="C144" s="1"/>
      <c r="D144" s="280"/>
      <c r="E144" s="297"/>
      <c r="F144" s="1"/>
      <c r="G144" s="1"/>
      <c r="H144" s="1"/>
      <c r="I144" s="1"/>
      <c r="J144" s="1"/>
      <c r="K144" s="1"/>
      <c r="L144" s="193" t="str">
        <f>'P&amp;S'!K149</f>
        <v>I</v>
      </c>
      <c r="M144" s="193" t="str">
        <f>'P&amp;S'!L149</f>
        <v xml:space="preserve"> </v>
      </c>
      <c r="N144" s="282" t="str">
        <f>'P&amp;S'!M149</f>
        <v xml:space="preserve"> </v>
      </c>
      <c r="O144" s="308" t="s">
        <v>245</v>
      </c>
    </row>
    <row r="145" spans="1:15" x14ac:dyDescent="0.25">
      <c r="A145">
        <v>144</v>
      </c>
      <c r="B145" s="217" t="s">
        <v>214</v>
      </c>
      <c r="C145" s="1"/>
      <c r="D145" s="280"/>
      <c r="E145" s="297"/>
      <c r="F145" s="1"/>
      <c r="G145" s="1"/>
      <c r="H145" s="1"/>
      <c r="I145" s="1"/>
      <c r="J145" s="1"/>
      <c r="K145" s="1"/>
      <c r="L145" s="193" t="str">
        <f>'P&amp;S'!K150</f>
        <v>I</v>
      </c>
      <c r="M145" s="193" t="str">
        <f>'P&amp;S'!L150</f>
        <v xml:space="preserve"> </v>
      </c>
      <c r="N145" s="282" t="str">
        <f>'P&amp;S'!M150</f>
        <v xml:space="preserve"> </v>
      </c>
      <c r="O145" s="308" t="s">
        <v>245</v>
      </c>
    </row>
    <row r="146" spans="1:15" x14ac:dyDescent="0.25">
      <c r="A146">
        <v>145</v>
      </c>
      <c r="B146" s="217" t="s">
        <v>209</v>
      </c>
      <c r="C146" s="1"/>
      <c r="D146" s="280"/>
      <c r="E146" s="297"/>
      <c r="F146" s="1"/>
      <c r="G146" s="1"/>
      <c r="H146" s="1"/>
      <c r="I146" s="1"/>
      <c r="J146" s="1"/>
      <c r="K146" s="1"/>
      <c r="L146" s="193" t="str">
        <f>'P&amp;S'!K151</f>
        <v>I</v>
      </c>
      <c r="M146" s="193" t="str">
        <f>'P&amp;S'!L151</f>
        <v xml:space="preserve"> </v>
      </c>
      <c r="N146" s="282" t="str">
        <f>'P&amp;S'!M151</f>
        <v xml:space="preserve"> </v>
      </c>
      <c r="O146" s="308" t="s">
        <v>245</v>
      </c>
    </row>
    <row r="147" spans="1:15" x14ac:dyDescent="0.25">
      <c r="A147">
        <v>146</v>
      </c>
      <c r="B147" s="217" t="s">
        <v>208</v>
      </c>
      <c r="C147" s="1"/>
      <c r="D147" s="280"/>
      <c r="E147" s="297"/>
      <c r="F147" s="1"/>
      <c r="G147" s="1"/>
      <c r="H147" s="1"/>
      <c r="I147" s="1"/>
      <c r="J147" s="1"/>
      <c r="K147" s="1"/>
      <c r="L147" s="193" t="str">
        <f>'P&amp;S'!K152</f>
        <v>I</v>
      </c>
      <c r="M147" s="193" t="str">
        <f>'P&amp;S'!L152</f>
        <v xml:space="preserve"> </v>
      </c>
      <c r="N147" s="282" t="str">
        <f>'P&amp;S'!M152</f>
        <v xml:space="preserve"> </v>
      </c>
      <c r="O147" s="308" t="s">
        <v>245</v>
      </c>
    </row>
    <row r="148" spans="1:15" x14ac:dyDescent="0.25">
      <c r="A148">
        <v>147</v>
      </c>
      <c r="B148" s="217" t="s">
        <v>204</v>
      </c>
      <c r="E148" s="297"/>
      <c r="F148" s="1"/>
      <c r="G148" s="1"/>
      <c r="H148" s="1"/>
      <c r="I148" s="1"/>
      <c r="J148" s="1"/>
      <c r="K148" s="1"/>
      <c r="L148" s="193" t="str">
        <f>'P&amp;S'!K153</f>
        <v>I</v>
      </c>
      <c r="M148" s="193" t="str">
        <f>'P&amp;S'!L153</f>
        <v xml:space="preserve"> </v>
      </c>
      <c r="N148" s="282" t="str">
        <f>'P&amp;S'!M153</f>
        <v xml:space="preserve"> </v>
      </c>
      <c r="O148" s="309"/>
    </row>
    <row r="149" spans="1:15" x14ac:dyDescent="0.25">
      <c r="A149">
        <v>148</v>
      </c>
      <c r="B149" s="217" t="s">
        <v>203</v>
      </c>
      <c r="E149" s="297"/>
      <c r="F149" s="1"/>
      <c r="G149" s="1"/>
      <c r="H149" s="1"/>
      <c r="I149" s="1"/>
      <c r="J149" s="1"/>
      <c r="K149" s="1"/>
      <c r="L149" s="193" t="str">
        <f>'P&amp;S'!K154</f>
        <v>I</v>
      </c>
      <c r="M149" s="193" t="str">
        <f>'P&amp;S'!L154</f>
        <v xml:space="preserve"> </v>
      </c>
      <c r="N149" s="282" t="str">
        <f>'P&amp;S'!M154</f>
        <v xml:space="preserve"> </v>
      </c>
      <c r="O149" s="309"/>
    </row>
    <row r="150" spans="1:15" x14ac:dyDescent="0.25">
      <c r="A150">
        <v>149</v>
      </c>
      <c r="B150" s="217" t="s">
        <v>202</v>
      </c>
      <c r="E150" s="297"/>
      <c r="F150" s="1"/>
      <c r="G150" s="1"/>
      <c r="H150" s="1"/>
      <c r="I150" s="1"/>
      <c r="J150" s="1"/>
      <c r="K150" s="1"/>
      <c r="L150" s="193" t="str">
        <f>'P&amp;S'!K155</f>
        <v>I</v>
      </c>
      <c r="M150" s="193" t="str">
        <f>'P&amp;S'!L155</f>
        <v xml:space="preserve"> </v>
      </c>
      <c r="N150" s="282" t="str">
        <f>'P&amp;S'!M155</f>
        <v xml:space="preserve"> </v>
      </c>
      <c r="O150" s="309"/>
    </row>
    <row r="151" spans="1:15" x14ac:dyDescent="0.25">
      <c r="A151">
        <v>150</v>
      </c>
      <c r="B151" s="217" t="s">
        <v>201</v>
      </c>
      <c r="E151" s="297"/>
      <c r="F151" s="1"/>
      <c r="G151" s="1"/>
      <c r="H151" s="1"/>
      <c r="I151" s="1"/>
      <c r="J151" s="1"/>
      <c r="K151" s="1"/>
      <c r="L151" s="193" t="str">
        <f>'P&amp;S'!K156</f>
        <v xml:space="preserve"> </v>
      </c>
      <c r="M151" s="193" t="str">
        <f>'P&amp;S'!L156</f>
        <v xml:space="preserve"> </v>
      </c>
      <c r="N151" s="282" t="str">
        <f>'P&amp;S'!M156</f>
        <v xml:space="preserve"> </v>
      </c>
      <c r="O151" s="309"/>
    </row>
    <row r="152" spans="1:15" x14ac:dyDescent="0.25">
      <c r="A152">
        <v>151</v>
      </c>
      <c r="B152" s="217" t="s">
        <v>198</v>
      </c>
      <c r="E152" s="297"/>
      <c r="F152" s="1"/>
      <c r="G152" s="1"/>
      <c r="H152" s="1"/>
      <c r="I152" s="1"/>
      <c r="J152" s="1"/>
      <c r="K152" s="1"/>
      <c r="L152" s="193" t="str">
        <f>'P&amp;S'!K157</f>
        <v xml:space="preserve"> </v>
      </c>
      <c r="M152" s="193" t="str">
        <f>'P&amp;S'!L157</f>
        <v xml:space="preserve"> </v>
      </c>
      <c r="N152" s="282" t="str">
        <f>'P&amp;S'!M157</f>
        <v xml:space="preserve"> </v>
      </c>
      <c r="O152" s="309"/>
    </row>
    <row r="153" spans="1:15" x14ac:dyDescent="0.25">
      <c r="A153">
        <v>152</v>
      </c>
      <c r="B153" s="217" t="s">
        <v>19</v>
      </c>
      <c r="C153" s="10" t="s">
        <v>432</v>
      </c>
      <c r="D153" s="243"/>
      <c r="E153" s="298">
        <v>5</v>
      </c>
      <c r="F153" s="267">
        <v>5</v>
      </c>
      <c r="G153" s="267">
        <v>5</v>
      </c>
      <c r="H153" s="273"/>
      <c r="I153" s="267">
        <v>5</v>
      </c>
      <c r="J153" s="267"/>
      <c r="K153" s="193">
        <v>4</v>
      </c>
      <c r="L153" s="193" t="str">
        <f>'P&amp;S'!K158</f>
        <v xml:space="preserve"> </v>
      </c>
      <c r="M153" s="193" t="str">
        <f>'P&amp;S'!L158</f>
        <v xml:space="preserve"> </v>
      </c>
      <c r="N153" s="282" t="str">
        <f>'P&amp;S'!M158</f>
        <v xml:space="preserve"> </v>
      </c>
      <c r="O153" s="308">
        <v>0.5</v>
      </c>
    </row>
    <row r="154" spans="1:15" ht="17.25" x14ac:dyDescent="0.25">
      <c r="A154">
        <v>153</v>
      </c>
      <c r="B154" s="217" t="s">
        <v>468</v>
      </c>
      <c r="C154" s="10" t="s">
        <v>382</v>
      </c>
      <c r="D154" s="243"/>
      <c r="E154" s="298"/>
      <c r="F154" s="267"/>
      <c r="G154" s="267"/>
      <c r="H154" s="275"/>
      <c r="I154" s="267">
        <v>5</v>
      </c>
      <c r="J154" s="267">
        <v>5</v>
      </c>
      <c r="K154" s="193">
        <v>6</v>
      </c>
      <c r="L154" s="193" t="str">
        <f>'P&amp;S'!K159</f>
        <v xml:space="preserve"> </v>
      </c>
      <c r="M154" s="193" t="str">
        <f>'P&amp;S'!L159</f>
        <v xml:space="preserve"> </v>
      </c>
      <c r="N154" s="282" t="str">
        <f>'P&amp;S'!M159</f>
        <v xml:space="preserve"> </v>
      </c>
      <c r="O154" s="308">
        <v>0.5</v>
      </c>
    </row>
    <row r="155" spans="1:15" x14ac:dyDescent="0.25">
      <c r="A155">
        <v>154</v>
      </c>
      <c r="B155" s="217" t="s">
        <v>16</v>
      </c>
      <c r="C155" s="10" t="s">
        <v>433</v>
      </c>
      <c r="D155" s="243"/>
      <c r="E155" s="298"/>
      <c r="F155" s="267">
        <v>3</v>
      </c>
      <c r="G155" s="267"/>
      <c r="H155" s="273"/>
      <c r="I155" s="267">
        <v>3</v>
      </c>
      <c r="J155" s="267"/>
      <c r="K155" s="193">
        <v>0</v>
      </c>
      <c r="L155" s="193" t="str">
        <f>'P&amp;S'!K160</f>
        <v>I</v>
      </c>
      <c r="M155" s="193" t="str">
        <f>'P&amp;S'!L160</f>
        <v xml:space="preserve"> </v>
      </c>
      <c r="N155" s="282" t="str">
        <f>'P&amp;S'!M160</f>
        <v xml:space="preserve"> </v>
      </c>
      <c r="O155" s="308">
        <v>0.5</v>
      </c>
    </row>
    <row r="156" spans="1:15" x14ac:dyDescent="0.25">
      <c r="A156">
        <v>155</v>
      </c>
      <c r="B156" s="217" t="s">
        <v>199</v>
      </c>
      <c r="E156" s="297"/>
      <c r="F156" s="1"/>
      <c r="G156" s="1"/>
      <c r="H156" s="1"/>
      <c r="I156" s="1"/>
      <c r="J156" s="1"/>
      <c r="K156" s="1"/>
      <c r="L156" s="193" t="str">
        <f>'P&amp;S'!K161</f>
        <v xml:space="preserve"> </v>
      </c>
      <c r="M156" s="193" t="str">
        <f>'P&amp;S'!L161</f>
        <v xml:space="preserve"> </v>
      </c>
      <c r="N156" s="282" t="str">
        <f>'P&amp;S'!M161</f>
        <v>III</v>
      </c>
      <c r="O156" s="309"/>
    </row>
    <row r="157" spans="1:15" x14ac:dyDescent="0.25">
      <c r="A157">
        <v>156</v>
      </c>
      <c r="B157" s="217" t="s">
        <v>200</v>
      </c>
      <c r="E157" s="297"/>
      <c r="F157" s="1"/>
      <c r="G157" s="1"/>
      <c r="H157" s="1"/>
      <c r="I157" s="1"/>
      <c r="J157" s="1"/>
      <c r="K157" s="1"/>
      <c r="L157" s="193" t="str">
        <f>'P&amp;S'!K162</f>
        <v>I</v>
      </c>
      <c r="M157" s="193" t="str">
        <f>'P&amp;S'!L162</f>
        <v xml:space="preserve"> </v>
      </c>
      <c r="N157" s="282" t="str">
        <f>'P&amp;S'!M162</f>
        <v xml:space="preserve"> </v>
      </c>
      <c r="O157" s="309"/>
    </row>
    <row r="158" spans="1:15" ht="15.75" thickBot="1" x14ac:dyDescent="0.3">
      <c r="A158">
        <v>157</v>
      </c>
      <c r="B158" s="289" t="s">
        <v>27</v>
      </c>
      <c r="C158" s="10" t="s">
        <v>434</v>
      </c>
      <c r="D158" s="243" t="s">
        <v>385</v>
      </c>
      <c r="E158" s="298">
        <v>6</v>
      </c>
      <c r="F158" s="267">
        <v>9</v>
      </c>
      <c r="G158" s="267">
        <v>9</v>
      </c>
      <c r="H158" s="273"/>
      <c r="I158" s="267">
        <v>9</v>
      </c>
      <c r="J158" s="267"/>
      <c r="K158" s="193">
        <v>0</v>
      </c>
      <c r="L158" s="193" t="str">
        <f>'P&amp;S'!K163</f>
        <v xml:space="preserve"> </v>
      </c>
      <c r="M158" s="193" t="str">
        <f>'P&amp;S'!L163</f>
        <v xml:space="preserve"> </v>
      </c>
      <c r="N158" s="282" t="str">
        <f>'P&amp;S'!M163</f>
        <v xml:space="preserve"> </v>
      </c>
      <c r="O158" s="308">
        <v>0.5</v>
      </c>
    </row>
    <row r="159" spans="1:15" x14ac:dyDescent="0.25">
      <c r="A159">
        <v>158</v>
      </c>
      <c r="B159" s="292" t="s">
        <v>91</v>
      </c>
      <c r="C159" s="1" t="s">
        <v>441</v>
      </c>
      <c r="D159" s="247"/>
      <c r="E159" s="298">
        <v>4</v>
      </c>
      <c r="F159" s="267">
        <v>7</v>
      </c>
      <c r="G159" s="267">
        <v>4</v>
      </c>
      <c r="H159" s="273"/>
      <c r="I159" s="267">
        <v>7</v>
      </c>
      <c r="J159" s="267"/>
      <c r="K159" s="193">
        <v>23</v>
      </c>
      <c r="L159" s="193" t="str">
        <f>'P&amp;S'!K164</f>
        <v xml:space="preserve"> </v>
      </c>
      <c r="M159" s="193" t="str">
        <f>'P&amp;S'!L164</f>
        <v xml:space="preserve"> </v>
      </c>
      <c r="N159" s="282" t="str">
        <f>'P&amp;S'!M164</f>
        <v xml:space="preserve"> </v>
      </c>
      <c r="O159" s="308">
        <v>0.33</v>
      </c>
    </row>
    <row r="160" spans="1:15" x14ac:dyDescent="0.25">
      <c r="A160">
        <v>159</v>
      </c>
      <c r="B160" s="217" t="s">
        <v>152</v>
      </c>
      <c r="E160" s="297"/>
      <c r="F160" s="1"/>
      <c r="G160" s="1"/>
      <c r="H160" s="1"/>
      <c r="I160" s="1"/>
      <c r="J160" s="1"/>
      <c r="K160" s="1"/>
      <c r="L160" s="193" t="str">
        <f>'P&amp;S'!K166</f>
        <v>I</v>
      </c>
      <c r="M160" s="193" t="str">
        <f>'P&amp;S'!L166</f>
        <v xml:space="preserve"> </v>
      </c>
      <c r="N160" s="282" t="str">
        <f>'P&amp;S'!M166</f>
        <v xml:space="preserve"> </v>
      </c>
      <c r="O160" s="309"/>
    </row>
    <row r="161" spans="1:15" x14ac:dyDescent="0.25">
      <c r="A161">
        <v>160</v>
      </c>
      <c r="B161" s="217" t="s">
        <v>251</v>
      </c>
      <c r="E161" s="297"/>
      <c r="F161" s="1"/>
      <c r="G161" s="1"/>
      <c r="H161" s="1"/>
      <c r="I161" s="1"/>
      <c r="J161" s="1"/>
      <c r="K161" s="1"/>
      <c r="L161" s="193" t="str">
        <f>'P&amp;S'!K167</f>
        <v xml:space="preserve"> </v>
      </c>
      <c r="M161" s="193" t="str">
        <f>'P&amp;S'!L167</f>
        <v>II</v>
      </c>
      <c r="N161" s="282" t="str">
        <f>'P&amp;S'!M167</f>
        <v xml:space="preserve"> </v>
      </c>
      <c r="O161" s="309"/>
    </row>
    <row r="162" spans="1:15" x14ac:dyDescent="0.25">
      <c r="A162">
        <v>161</v>
      </c>
      <c r="B162" s="219" t="s">
        <v>252</v>
      </c>
      <c r="E162" s="297"/>
      <c r="F162" s="1"/>
      <c r="G162" s="1"/>
      <c r="H162" s="1"/>
      <c r="I162" s="1"/>
      <c r="J162" s="1"/>
      <c r="K162" s="1"/>
      <c r="L162" s="193" t="str">
        <f>'P&amp;S'!K168</f>
        <v xml:space="preserve"> </v>
      </c>
      <c r="M162" s="193" t="str">
        <f>'P&amp;S'!L168</f>
        <v xml:space="preserve"> </v>
      </c>
      <c r="N162" s="282" t="str">
        <f>'P&amp;S'!M168</f>
        <v xml:space="preserve"> </v>
      </c>
      <c r="O162" s="309"/>
    </row>
    <row r="163" spans="1:15" x14ac:dyDescent="0.25">
      <c r="A163">
        <v>162</v>
      </c>
      <c r="B163" s="217" t="s">
        <v>99</v>
      </c>
      <c r="E163" s="297"/>
      <c r="F163" s="1"/>
      <c r="G163" s="1"/>
      <c r="H163" s="1"/>
      <c r="I163" s="1"/>
      <c r="J163" s="1"/>
      <c r="K163" s="1"/>
      <c r="L163" s="193" t="str">
        <f>'P&amp;S'!K169</f>
        <v xml:space="preserve"> </v>
      </c>
      <c r="M163" s="193" t="str">
        <f>'P&amp;S'!L169</f>
        <v xml:space="preserve"> </v>
      </c>
      <c r="N163" s="282" t="str">
        <f>'P&amp;S'!M169</f>
        <v xml:space="preserve"> </v>
      </c>
      <c r="O163" s="309"/>
    </row>
    <row r="164" spans="1:15" x14ac:dyDescent="0.25">
      <c r="A164">
        <v>163</v>
      </c>
      <c r="B164" s="217" t="s">
        <v>110</v>
      </c>
      <c r="E164" s="297"/>
      <c r="F164" s="1"/>
      <c r="G164" s="1"/>
      <c r="H164" s="1"/>
      <c r="I164" s="1"/>
      <c r="J164" s="1"/>
      <c r="K164" s="1"/>
      <c r="L164" s="193" t="str">
        <f>'P&amp;S'!K170</f>
        <v xml:space="preserve"> </v>
      </c>
      <c r="M164" s="193" t="str">
        <f>'P&amp;S'!L170</f>
        <v xml:space="preserve"> </v>
      </c>
      <c r="N164" s="282" t="str">
        <f>'P&amp;S'!M170</f>
        <v xml:space="preserve"> </v>
      </c>
      <c r="O164" s="309"/>
    </row>
    <row r="165" spans="1:15" x14ac:dyDescent="0.25">
      <c r="A165">
        <v>164</v>
      </c>
      <c r="B165" s="217" t="s">
        <v>108</v>
      </c>
      <c r="E165" s="297"/>
      <c r="F165" s="1"/>
      <c r="G165" s="1"/>
      <c r="H165" s="1"/>
      <c r="I165" s="1"/>
      <c r="J165" s="1"/>
      <c r="K165" s="1"/>
      <c r="L165" s="193" t="str">
        <f>'P&amp;S'!K171</f>
        <v xml:space="preserve"> </v>
      </c>
      <c r="M165" s="193" t="str">
        <f>'P&amp;S'!L171</f>
        <v xml:space="preserve"> </v>
      </c>
      <c r="N165" s="282" t="str">
        <f>'P&amp;S'!M171</f>
        <v xml:space="preserve"> </v>
      </c>
      <c r="O165" s="309"/>
    </row>
    <row r="166" spans="1:15" ht="15.75" thickBot="1" x14ac:dyDescent="0.3">
      <c r="A166">
        <v>165</v>
      </c>
      <c r="B166" s="218" t="s">
        <v>109</v>
      </c>
      <c r="E166" s="297"/>
      <c r="F166" s="1"/>
      <c r="G166" s="1"/>
      <c r="H166" s="1"/>
      <c r="I166" s="1"/>
      <c r="J166" s="1"/>
      <c r="K166" s="1"/>
      <c r="L166" s="193" t="str">
        <f>'P&amp;S'!K172</f>
        <v xml:space="preserve"> </v>
      </c>
      <c r="M166" s="193" t="str">
        <f>'P&amp;S'!L172</f>
        <v xml:space="preserve"> </v>
      </c>
      <c r="N166" s="282" t="str">
        <f>'P&amp;S'!M172</f>
        <v xml:space="preserve"> </v>
      </c>
      <c r="O166" s="309"/>
    </row>
    <row r="167" spans="1:15" x14ac:dyDescent="0.25">
      <c r="A167">
        <v>166</v>
      </c>
      <c r="B167" s="293" t="s">
        <v>35</v>
      </c>
      <c r="C167" s="1" t="s">
        <v>435</v>
      </c>
      <c r="D167" s="247"/>
      <c r="E167" s="298"/>
      <c r="F167" s="267"/>
      <c r="G167" s="267"/>
      <c r="H167" s="275"/>
      <c r="I167" s="267">
        <v>3</v>
      </c>
      <c r="J167" s="267">
        <v>3</v>
      </c>
      <c r="K167" s="193">
        <v>0</v>
      </c>
      <c r="L167" s="193" t="str">
        <f>'P&amp;S'!K173</f>
        <v xml:space="preserve"> </v>
      </c>
      <c r="M167" s="193" t="str">
        <f>'P&amp;S'!L173</f>
        <v xml:space="preserve"> </v>
      </c>
      <c r="N167" s="282" t="str">
        <f>'P&amp;S'!M173</f>
        <v xml:space="preserve"> </v>
      </c>
      <c r="O167" s="308">
        <v>0.2</v>
      </c>
    </row>
    <row r="168" spans="1:15" x14ac:dyDescent="0.25">
      <c r="A168">
        <v>167</v>
      </c>
      <c r="B168" s="294" t="s">
        <v>41</v>
      </c>
      <c r="C168" s="1" t="s">
        <v>436</v>
      </c>
      <c r="D168" s="243"/>
      <c r="E168" s="298"/>
      <c r="F168" s="267"/>
      <c r="G168" s="267"/>
      <c r="H168" s="275"/>
      <c r="I168" s="267">
        <v>4</v>
      </c>
      <c r="J168" s="267">
        <v>4</v>
      </c>
      <c r="K168" s="193">
        <v>5</v>
      </c>
      <c r="L168" s="193" t="str">
        <f>'P&amp;S'!K174</f>
        <v xml:space="preserve"> </v>
      </c>
      <c r="M168" s="193" t="str">
        <f>'P&amp;S'!L174</f>
        <v xml:space="preserve"> </v>
      </c>
      <c r="N168" s="282" t="str">
        <f>'P&amp;S'!M174</f>
        <v xml:space="preserve"> </v>
      </c>
      <c r="O168" s="308">
        <v>0.2</v>
      </c>
    </row>
    <row r="169" spans="1:15" x14ac:dyDescent="0.25">
      <c r="A169">
        <v>168</v>
      </c>
      <c r="B169" s="294" t="s">
        <v>55</v>
      </c>
      <c r="C169" s="1" t="s">
        <v>437</v>
      </c>
      <c r="D169" s="243"/>
      <c r="E169" s="298"/>
      <c r="F169" s="267"/>
      <c r="G169" s="267"/>
      <c r="H169" s="275"/>
      <c r="I169" s="267">
        <v>3</v>
      </c>
      <c r="J169" s="267">
        <v>3</v>
      </c>
      <c r="K169" s="193">
        <v>0</v>
      </c>
      <c r="L169" s="193" t="str">
        <f>'P&amp;S'!K175</f>
        <v xml:space="preserve"> </v>
      </c>
      <c r="M169" s="193" t="str">
        <f>'P&amp;S'!L175</f>
        <v>II</v>
      </c>
      <c r="N169" s="282" t="str">
        <f>'P&amp;S'!M175</f>
        <v xml:space="preserve"> </v>
      </c>
      <c r="O169" s="308">
        <v>0.33</v>
      </c>
    </row>
    <row r="170" spans="1:15" x14ac:dyDescent="0.25">
      <c r="A170">
        <v>169</v>
      </c>
      <c r="B170" s="217" t="s">
        <v>20</v>
      </c>
      <c r="C170" s="1" t="s">
        <v>438</v>
      </c>
      <c r="D170" s="247"/>
      <c r="E170" s="298">
        <v>3</v>
      </c>
      <c r="F170" s="267"/>
      <c r="G170" s="267">
        <v>3</v>
      </c>
      <c r="H170" s="268">
        <v>4</v>
      </c>
      <c r="I170" s="267">
        <v>4</v>
      </c>
      <c r="J170" s="267"/>
      <c r="K170" s="193">
        <v>0</v>
      </c>
      <c r="L170" s="193" t="str">
        <f>'P&amp;S'!K176</f>
        <v xml:space="preserve"> </v>
      </c>
      <c r="M170" s="193" t="str">
        <f>'P&amp;S'!L176</f>
        <v xml:space="preserve"> </v>
      </c>
      <c r="N170" s="282" t="str">
        <f>'P&amp;S'!M176</f>
        <v>III</v>
      </c>
      <c r="O170" s="308">
        <v>0.33</v>
      </c>
    </row>
    <row r="171" spans="1:15" x14ac:dyDescent="0.25">
      <c r="A171">
        <v>170</v>
      </c>
      <c r="B171" s="217" t="s">
        <v>22</v>
      </c>
      <c r="C171" s="1" t="s">
        <v>439</v>
      </c>
      <c r="D171" s="247"/>
      <c r="E171" s="298">
        <v>3</v>
      </c>
      <c r="F171" s="267"/>
      <c r="G171" s="267">
        <v>3</v>
      </c>
      <c r="H171" s="268">
        <v>4</v>
      </c>
      <c r="I171" s="267">
        <v>4</v>
      </c>
      <c r="J171" s="267"/>
      <c r="K171" s="193">
        <v>0</v>
      </c>
      <c r="L171" s="193" t="str">
        <f>'P&amp;S'!K177</f>
        <v xml:space="preserve"> </v>
      </c>
      <c r="M171" s="193" t="str">
        <f>'P&amp;S'!L177</f>
        <v xml:space="preserve"> </v>
      </c>
      <c r="N171" s="282" t="str">
        <f>'P&amp;S'!M177</f>
        <v>III</v>
      </c>
      <c r="O171" s="308">
        <v>0.33</v>
      </c>
    </row>
    <row r="172" spans="1:15" ht="15.75" thickBot="1" x14ac:dyDescent="0.3">
      <c r="A172">
        <v>171</v>
      </c>
      <c r="B172" s="295" t="s">
        <v>23</v>
      </c>
      <c r="C172" s="1" t="s">
        <v>440</v>
      </c>
      <c r="D172" s="247"/>
      <c r="E172" s="299">
        <v>4</v>
      </c>
      <c r="F172" s="300"/>
      <c r="G172" s="300">
        <v>4</v>
      </c>
      <c r="H172" s="301">
        <v>4</v>
      </c>
      <c r="I172" s="300">
        <v>4</v>
      </c>
      <c r="J172" s="300"/>
      <c r="K172" s="283">
        <v>0</v>
      </c>
      <c r="L172" s="283" t="str">
        <f>'P&amp;S'!K179</f>
        <v xml:space="preserve"> </v>
      </c>
      <c r="M172" s="283" t="str">
        <f>'P&amp;S'!L179</f>
        <v xml:space="preserve"> </v>
      </c>
      <c r="N172" s="284" t="str">
        <f>'P&amp;S'!M179</f>
        <v>III</v>
      </c>
      <c r="O172" s="310">
        <v>0.33</v>
      </c>
    </row>
    <row r="175" spans="1:15" x14ac:dyDescent="0.25">
      <c r="B175">
        <f>COUNTA(B2:B172)</f>
        <v>171</v>
      </c>
      <c r="F175">
        <f>COUNTA(F2:F172)</f>
        <v>21</v>
      </c>
      <c r="H175">
        <f>COUNTA(H2:H172)</f>
        <v>30</v>
      </c>
      <c r="J175">
        <f>COUNTA(J2:J172)</f>
        <v>16</v>
      </c>
    </row>
    <row r="176" spans="1:15" x14ac:dyDescent="0.25">
      <c r="F176" s="43">
        <f>SUM(F2:F172)</f>
        <v>160</v>
      </c>
      <c r="G176" s="43">
        <f>SUM(G2:G172)</f>
        <v>316</v>
      </c>
      <c r="H176" s="43">
        <f>SUM(H2:H172)</f>
        <v>219</v>
      </c>
      <c r="I176" s="43">
        <f>SUM(I2:I172)</f>
        <v>449</v>
      </c>
      <c r="J176" s="43">
        <f>SUM(J2:J172)</f>
        <v>70</v>
      </c>
    </row>
  </sheetData>
  <autoFilter ref="A1:O172" xr:uid="{D2DB1E76-F05B-4876-8E8D-8994E59C0862}"/>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ABE9E-FF33-4C89-9D5A-78C2609FBC60}">
  <dimension ref="B3:O182"/>
  <sheetViews>
    <sheetView topLeftCell="A54" zoomScale="98" workbookViewId="0">
      <selection activeCell="E66" sqref="E66"/>
    </sheetView>
  </sheetViews>
  <sheetFormatPr defaultRowHeight="15" x14ac:dyDescent="0.25"/>
  <cols>
    <col min="2" max="2" width="36.28515625" bestFit="1" customWidth="1"/>
    <col min="3" max="3" width="28.140625" customWidth="1"/>
    <col min="5" max="5" width="36.5703125" bestFit="1" customWidth="1"/>
    <col min="6" max="6" width="26" customWidth="1"/>
    <col min="8" max="8" width="36.28515625" bestFit="1" customWidth="1"/>
  </cols>
  <sheetData>
    <row r="3" spans="2:15" x14ac:dyDescent="0.25">
      <c r="B3" t="s">
        <v>615</v>
      </c>
      <c r="C3" t="s">
        <v>616</v>
      </c>
      <c r="E3" t="s">
        <v>363</v>
      </c>
      <c r="F3" t="s">
        <v>617</v>
      </c>
      <c r="H3" t="s">
        <v>618</v>
      </c>
      <c r="I3" t="s">
        <v>619</v>
      </c>
      <c r="J3" t="s">
        <v>620</v>
      </c>
    </row>
    <row r="4" spans="2:15" x14ac:dyDescent="0.25">
      <c r="B4" t="s">
        <v>621</v>
      </c>
      <c r="C4" t="s">
        <v>622</v>
      </c>
      <c r="E4" t="s">
        <v>623</v>
      </c>
      <c r="F4" t="s">
        <v>621</v>
      </c>
      <c r="H4" t="s">
        <v>621</v>
      </c>
      <c r="I4">
        <v>1.4783387295637753</v>
      </c>
      <c r="J4">
        <v>9.3407054902220885</v>
      </c>
    </row>
    <row r="5" spans="2:15" x14ac:dyDescent="0.25">
      <c r="B5" t="s">
        <v>624</v>
      </c>
      <c r="C5" t="s">
        <v>622</v>
      </c>
      <c r="E5" t="s">
        <v>625</v>
      </c>
      <c r="F5" t="s">
        <v>624</v>
      </c>
      <c r="H5" t="s">
        <v>626</v>
      </c>
      <c r="I5">
        <v>0</v>
      </c>
      <c r="J5">
        <v>0</v>
      </c>
    </row>
    <row r="6" spans="2:15" x14ac:dyDescent="0.25">
      <c r="B6" t="s">
        <v>627</v>
      </c>
      <c r="C6" t="s">
        <v>628</v>
      </c>
      <c r="E6" t="s">
        <v>629</v>
      </c>
      <c r="F6" t="s">
        <v>627</v>
      </c>
      <c r="H6" t="s">
        <v>627</v>
      </c>
      <c r="I6">
        <v>7.7735354544941799</v>
      </c>
      <c r="J6">
        <v>280.4511786603934</v>
      </c>
      <c r="L6" t="s">
        <v>630</v>
      </c>
      <c r="N6">
        <v>3.4</v>
      </c>
      <c r="O6">
        <v>3944</v>
      </c>
    </row>
    <row r="7" spans="2:15" x14ac:dyDescent="0.25">
      <c r="B7" t="s">
        <v>631</v>
      </c>
      <c r="C7" t="s">
        <v>622</v>
      </c>
      <c r="E7" t="s">
        <v>632</v>
      </c>
      <c r="F7" t="s">
        <v>633</v>
      </c>
      <c r="H7" t="s">
        <v>634</v>
      </c>
      <c r="I7">
        <v>2.2695330600648442</v>
      </c>
      <c r="J7">
        <v>27.345543667189595</v>
      </c>
      <c r="L7" t="s">
        <v>630</v>
      </c>
      <c r="N7">
        <v>2.8</v>
      </c>
      <c r="O7">
        <v>3453</v>
      </c>
    </row>
    <row r="8" spans="2:15" x14ac:dyDescent="0.25">
      <c r="B8" t="s">
        <v>635</v>
      </c>
      <c r="C8" t="s">
        <v>636</v>
      </c>
      <c r="E8" t="s">
        <v>637</v>
      </c>
      <c r="F8" t="s">
        <v>635</v>
      </c>
      <c r="H8" t="s">
        <v>638</v>
      </c>
      <c r="I8">
        <v>3.4395085166279276</v>
      </c>
      <c r="J8">
        <v>4463.3163063161792</v>
      </c>
      <c r="L8" t="s">
        <v>630</v>
      </c>
      <c r="N8">
        <v>2.8</v>
      </c>
      <c r="O8">
        <v>1875</v>
      </c>
    </row>
    <row r="9" spans="2:15" x14ac:dyDescent="0.25">
      <c r="B9" t="s">
        <v>639</v>
      </c>
      <c r="C9" t="s">
        <v>640</v>
      </c>
      <c r="E9" t="s">
        <v>641</v>
      </c>
      <c r="F9" t="s">
        <v>642</v>
      </c>
      <c r="H9" t="s">
        <v>639</v>
      </c>
      <c r="I9">
        <v>2.0464124693389492</v>
      </c>
      <c r="J9">
        <v>135.30554770876793</v>
      </c>
      <c r="L9" t="s">
        <v>630</v>
      </c>
      <c r="N9">
        <v>4.4000000000000004</v>
      </c>
      <c r="O9">
        <v>17515</v>
      </c>
    </row>
    <row r="10" spans="2:15" x14ac:dyDescent="0.25">
      <c r="B10" t="s">
        <v>643</v>
      </c>
      <c r="C10" t="s">
        <v>628</v>
      </c>
      <c r="E10" t="s">
        <v>644</v>
      </c>
      <c r="F10" t="s">
        <v>631</v>
      </c>
      <c r="H10" t="s">
        <v>643</v>
      </c>
      <c r="I10">
        <v>2.275284020922268</v>
      </c>
      <c r="J10">
        <v>2.9603371654971387</v>
      </c>
      <c r="L10" t="s">
        <v>630</v>
      </c>
      <c r="N10">
        <v>1.4</v>
      </c>
      <c r="O10">
        <v>235</v>
      </c>
    </row>
    <row r="11" spans="2:15" x14ac:dyDescent="0.25">
      <c r="B11" t="s">
        <v>645</v>
      </c>
      <c r="C11" t="s">
        <v>622</v>
      </c>
      <c r="E11" t="s">
        <v>646</v>
      </c>
      <c r="F11" t="s">
        <v>647</v>
      </c>
      <c r="H11" t="s">
        <v>645</v>
      </c>
      <c r="I11">
        <v>2.5977078294988383</v>
      </c>
      <c r="J11">
        <v>16.963234300553431</v>
      </c>
      <c r="L11" t="s">
        <v>630</v>
      </c>
      <c r="N11">
        <v>3.8</v>
      </c>
      <c r="O11">
        <v>16053</v>
      </c>
    </row>
    <row r="12" spans="2:15" x14ac:dyDescent="0.25">
      <c r="B12" t="s">
        <v>648</v>
      </c>
      <c r="C12" t="s">
        <v>649</v>
      </c>
      <c r="E12" t="s">
        <v>650</v>
      </c>
      <c r="F12" t="s">
        <v>633</v>
      </c>
      <c r="H12" t="s">
        <v>648</v>
      </c>
      <c r="I12">
        <v>2.8056507333915959</v>
      </c>
      <c r="J12">
        <v>681.79377013566864</v>
      </c>
      <c r="L12" t="s">
        <v>630</v>
      </c>
      <c r="N12">
        <v>6.9</v>
      </c>
      <c r="O12">
        <v>246</v>
      </c>
    </row>
    <row r="13" spans="2:15" x14ac:dyDescent="0.25">
      <c r="B13" t="s">
        <v>651</v>
      </c>
      <c r="C13" t="s">
        <v>628</v>
      </c>
      <c r="E13" t="s">
        <v>652</v>
      </c>
      <c r="F13" t="s">
        <v>647</v>
      </c>
      <c r="H13" t="s">
        <v>653</v>
      </c>
      <c r="I13">
        <v>2.1690355878470098</v>
      </c>
      <c r="J13">
        <v>154.18782742147621</v>
      </c>
      <c r="L13" t="s">
        <v>630</v>
      </c>
      <c r="N13">
        <v>3.3</v>
      </c>
      <c r="O13">
        <v>3945</v>
      </c>
    </row>
    <row r="14" spans="2:15" x14ac:dyDescent="0.25">
      <c r="B14" t="s">
        <v>654</v>
      </c>
      <c r="C14" t="s">
        <v>628</v>
      </c>
      <c r="E14" t="s">
        <v>510</v>
      </c>
      <c r="F14" t="s">
        <v>655</v>
      </c>
      <c r="H14" t="s">
        <v>656</v>
      </c>
      <c r="I14">
        <v>3.171057336500064</v>
      </c>
      <c r="J14">
        <v>93.994176973356332</v>
      </c>
    </row>
    <row r="15" spans="2:15" x14ac:dyDescent="0.25">
      <c r="B15" t="s">
        <v>653</v>
      </c>
      <c r="C15" t="s">
        <v>622</v>
      </c>
      <c r="E15" t="s">
        <v>657</v>
      </c>
      <c r="F15" t="s">
        <v>635</v>
      </c>
      <c r="H15" t="s">
        <v>658</v>
      </c>
      <c r="I15">
        <v>0</v>
      </c>
      <c r="J15">
        <v>0</v>
      </c>
    </row>
    <row r="16" spans="2:15" x14ac:dyDescent="0.25">
      <c r="B16" t="s">
        <v>659</v>
      </c>
      <c r="C16" t="s">
        <v>628</v>
      </c>
      <c r="E16" t="s">
        <v>660</v>
      </c>
      <c r="F16" t="s">
        <v>639</v>
      </c>
      <c r="H16" t="s">
        <v>661</v>
      </c>
      <c r="I16">
        <v>4.2147441717920673</v>
      </c>
      <c r="J16">
        <v>2288.0663160742611</v>
      </c>
    </row>
    <row r="17" spans="2:10" x14ac:dyDescent="0.25">
      <c r="B17" t="s">
        <v>658</v>
      </c>
      <c r="C17" t="s">
        <v>662</v>
      </c>
      <c r="E17" t="s">
        <v>524</v>
      </c>
      <c r="F17" t="s">
        <v>643</v>
      </c>
      <c r="H17" t="s">
        <v>663</v>
      </c>
      <c r="I17">
        <v>1.9114817984512558</v>
      </c>
      <c r="J17">
        <v>58.066023650928763</v>
      </c>
    </row>
    <row r="18" spans="2:10" x14ac:dyDescent="0.25">
      <c r="B18" t="s">
        <v>661</v>
      </c>
      <c r="C18" t="s">
        <v>649</v>
      </c>
      <c r="E18" t="s">
        <v>664</v>
      </c>
      <c r="F18" t="s">
        <v>633</v>
      </c>
      <c r="H18" t="s">
        <v>665</v>
      </c>
      <c r="I18">
        <v>3.3560294743090719</v>
      </c>
      <c r="J18">
        <v>96.23316626182401</v>
      </c>
    </row>
    <row r="19" spans="2:10" x14ac:dyDescent="0.25">
      <c r="B19" t="s">
        <v>663</v>
      </c>
      <c r="C19" t="s">
        <v>640</v>
      </c>
      <c r="E19" t="s">
        <v>582</v>
      </c>
      <c r="F19" t="s">
        <v>645</v>
      </c>
      <c r="H19" t="s">
        <v>666</v>
      </c>
      <c r="I19">
        <v>0</v>
      </c>
      <c r="J19">
        <v>0</v>
      </c>
    </row>
    <row r="20" spans="2:10" x14ac:dyDescent="0.25">
      <c r="B20" t="s">
        <v>667</v>
      </c>
      <c r="C20" t="s">
        <v>622</v>
      </c>
      <c r="E20" t="s">
        <v>564</v>
      </c>
      <c r="F20" t="s">
        <v>647</v>
      </c>
      <c r="H20" t="s">
        <v>668</v>
      </c>
      <c r="I20">
        <v>1.7944138766396907</v>
      </c>
      <c r="J20">
        <v>16.634065855936896</v>
      </c>
    </row>
    <row r="21" spans="2:10" x14ac:dyDescent="0.25">
      <c r="B21" t="s">
        <v>666</v>
      </c>
      <c r="C21" t="s">
        <v>640</v>
      </c>
      <c r="E21" t="s">
        <v>613</v>
      </c>
      <c r="F21" t="s">
        <v>648</v>
      </c>
      <c r="H21" t="s">
        <v>669</v>
      </c>
      <c r="I21">
        <v>2.921285118566876</v>
      </c>
      <c r="J21">
        <v>271.3361756200228</v>
      </c>
    </row>
    <row r="22" spans="2:10" x14ac:dyDescent="0.25">
      <c r="B22" t="s">
        <v>668</v>
      </c>
      <c r="C22" t="s">
        <v>640</v>
      </c>
      <c r="E22" t="s">
        <v>557</v>
      </c>
      <c r="F22" t="s">
        <v>651</v>
      </c>
      <c r="H22" t="s">
        <v>670</v>
      </c>
      <c r="I22">
        <v>1.4234475025476572</v>
      </c>
      <c r="J22">
        <v>42.170250721234311</v>
      </c>
    </row>
    <row r="23" spans="2:10" x14ac:dyDescent="0.25">
      <c r="B23" t="s">
        <v>669</v>
      </c>
      <c r="C23" t="s">
        <v>640</v>
      </c>
      <c r="E23" t="s">
        <v>555</v>
      </c>
      <c r="F23" t="s">
        <v>654</v>
      </c>
      <c r="H23" t="s">
        <v>671</v>
      </c>
      <c r="I23">
        <v>2.2058173766948639</v>
      </c>
      <c r="J23">
        <v>50.727963252704001</v>
      </c>
    </row>
    <row r="24" spans="2:10" x14ac:dyDescent="0.25">
      <c r="B24" t="s">
        <v>670</v>
      </c>
      <c r="C24" t="s">
        <v>662</v>
      </c>
      <c r="E24" t="s">
        <v>833</v>
      </c>
      <c r="F24" t="s">
        <v>672</v>
      </c>
      <c r="H24" t="s">
        <v>673</v>
      </c>
      <c r="I24">
        <v>2.6970788409665278</v>
      </c>
      <c r="J24">
        <v>231.18755462574836</v>
      </c>
    </row>
    <row r="25" spans="2:10" x14ac:dyDescent="0.25">
      <c r="B25" t="s">
        <v>671</v>
      </c>
      <c r="C25" t="s">
        <v>622</v>
      </c>
      <c r="E25" t="s">
        <v>834</v>
      </c>
      <c r="F25" t="s">
        <v>653</v>
      </c>
      <c r="H25" t="s">
        <v>674</v>
      </c>
      <c r="I25">
        <v>2.5426577843401836</v>
      </c>
      <c r="J25">
        <v>115.39296338342483</v>
      </c>
    </row>
    <row r="26" spans="2:10" x14ac:dyDescent="0.25">
      <c r="B26" t="s">
        <v>675</v>
      </c>
      <c r="C26" t="s">
        <v>622</v>
      </c>
      <c r="E26" t="s">
        <v>553</v>
      </c>
      <c r="F26" t="s">
        <v>659</v>
      </c>
      <c r="H26" t="s">
        <v>676</v>
      </c>
      <c r="I26">
        <v>3.8743707731118069</v>
      </c>
      <c r="J26">
        <v>1019.7117988043312</v>
      </c>
    </row>
    <row r="27" spans="2:10" x14ac:dyDescent="0.25">
      <c r="B27" t="s">
        <v>677</v>
      </c>
      <c r="C27" t="s">
        <v>678</v>
      </c>
      <c r="E27" t="s">
        <v>584</v>
      </c>
      <c r="F27" t="s">
        <v>658</v>
      </c>
      <c r="H27" t="s">
        <v>679</v>
      </c>
      <c r="I27">
        <v>6.985086773564122</v>
      </c>
      <c r="J27">
        <v>1115.1937661605161</v>
      </c>
    </row>
    <row r="28" spans="2:10" x14ac:dyDescent="0.25">
      <c r="B28" t="s">
        <v>680</v>
      </c>
      <c r="C28" t="s">
        <v>622</v>
      </c>
      <c r="E28" t="s">
        <v>681</v>
      </c>
      <c r="F28" t="s">
        <v>661</v>
      </c>
      <c r="H28" t="s">
        <v>682</v>
      </c>
      <c r="I28">
        <v>1.9175512294836379</v>
      </c>
      <c r="J28">
        <v>11.552852161662887</v>
      </c>
    </row>
    <row r="29" spans="2:10" x14ac:dyDescent="0.25">
      <c r="B29" t="s">
        <v>683</v>
      </c>
      <c r="C29" t="s">
        <v>628</v>
      </c>
      <c r="E29" t="s">
        <v>577</v>
      </c>
      <c r="F29" t="s">
        <v>663</v>
      </c>
      <c r="H29" t="s">
        <v>684</v>
      </c>
      <c r="I29">
        <v>3.0621615416106973</v>
      </c>
      <c r="J29">
        <v>14.773004203959641</v>
      </c>
    </row>
    <row r="30" spans="2:10" x14ac:dyDescent="0.25">
      <c r="B30" t="s">
        <v>682</v>
      </c>
      <c r="C30" t="s">
        <v>622</v>
      </c>
      <c r="E30" t="s">
        <v>562</v>
      </c>
      <c r="F30" t="s">
        <v>633</v>
      </c>
      <c r="H30" t="s">
        <v>685</v>
      </c>
      <c r="I30">
        <v>1.9265394696942038</v>
      </c>
      <c r="J30">
        <v>47.381114057882527</v>
      </c>
    </row>
    <row r="31" spans="2:10" x14ac:dyDescent="0.25">
      <c r="B31" t="s">
        <v>686</v>
      </c>
      <c r="C31" t="s">
        <v>628</v>
      </c>
      <c r="E31" t="s">
        <v>609</v>
      </c>
      <c r="F31" t="s">
        <v>667</v>
      </c>
      <c r="H31" t="s">
        <v>687</v>
      </c>
      <c r="I31">
        <v>2.9588196365642365</v>
      </c>
      <c r="J31">
        <v>380.56723125572194</v>
      </c>
    </row>
    <row r="32" spans="2:10" x14ac:dyDescent="0.25">
      <c r="B32" t="s">
        <v>684</v>
      </c>
      <c r="C32" t="s">
        <v>640</v>
      </c>
      <c r="E32" t="s">
        <v>573</v>
      </c>
      <c r="F32" t="s">
        <v>666</v>
      </c>
      <c r="H32" t="s">
        <v>688</v>
      </c>
      <c r="I32">
        <v>0</v>
      </c>
      <c r="J32">
        <v>0</v>
      </c>
    </row>
    <row r="33" spans="2:10" x14ac:dyDescent="0.25">
      <c r="B33" t="s">
        <v>685</v>
      </c>
      <c r="C33" t="s">
        <v>640</v>
      </c>
      <c r="E33" t="s">
        <v>689</v>
      </c>
      <c r="F33" t="s">
        <v>633</v>
      </c>
      <c r="H33" t="s">
        <v>690</v>
      </c>
      <c r="I33">
        <v>3.1477753568483662</v>
      </c>
      <c r="J33">
        <v>97.969796130310939</v>
      </c>
    </row>
    <row r="34" spans="2:10" x14ac:dyDescent="0.25">
      <c r="B34" t="s">
        <v>687</v>
      </c>
      <c r="C34" t="s">
        <v>640</v>
      </c>
      <c r="E34" t="s">
        <v>691</v>
      </c>
      <c r="F34" t="s">
        <v>642</v>
      </c>
      <c r="H34" t="s">
        <v>692</v>
      </c>
      <c r="I34">
        <v>2.744147975789756</v>
      </c>
      <c r="J34">
        <v>112.08347660290617</v>
      </c>
    </row>
    <row r="35" spans="2:10" x14ac:dyDescent="0.25">
      <c r="B35" t="s">
        <v>688</v>
      </c>
      <c r="C35" t="s">
        <v>640</v>
      </c>
      <c r="E35" t="s">
        <v>580</v>
      </c>
      <c r="F35" t="s">
        <v>668</v>
      </c>
      <c r="H35" t="s">
        <v>693</v>
      </c>
      <c r="I35">
        <v>2.3188004222841445</v>
      </c>
      <c r="J35">
        <v>33.398389524740075</v>
      </c>
    </row>
    <row r="36" spans="2:10" x14ac:dyDescent="0.25">
      <c r="B36" t="s">
        <v>690</v>
      </c>
      <c r="C36" t="s">
        <v>649</v>
      </c>
      <c r="E36" t="s">
        <v>694</v>
      </c>
      <c r="F36" t="s">
        <v>669</v>
      </c>
      <c r="H36" t="s">
        <v>695</v>
      </c>
      <c r="I36">
        <v>7.5124398464330771</v>
      </c>
      <c r="J36">
        <v>3680.5241137137273</v>
      </c>
    </row>
    <row r="37" spans="2:10" x14ac:dyDescent="0.25">
      <c r="B37" t="s">
        <v>696</v>
      </c>
      <c r="C37" t="s">
        <v>628</v>
      </c>
      <c r="E37" t="s">
        <v>586</v>
      </c>
      <c r="F37" t="s">
        <v>670</v>
      </c>
      <c r="H37" t="s">
        <v>642</v>
      </c>
      <c r="I37">
        <v>5.1413460262241069</v>
      </c>
      <c r="J37">
        <v>10166.705802924753</v>
      </c>
    </row>
    <row r="38" spans="2:10" x14ac:dyDescent="0.25">
      <c r="B38" t="s">
        <v>697</v>
      </c>
      <c r="C38" t="s">
        <v>628</v>
      </c>
      <c r="E38" t="s">
        <v>552</v>
      </c>
      <c r="F38" t="s">
        <v>642</v>
      </c>
      <c r="H38" t="s">
        <v>698</v>
      </c>
      <c r="I38">
        <v>3.0896956301883112</v>
      </c>
      <c r="J38">
        <v>662.82354269092139</v>
      </c>
    </row>
    <row r="39" spans="2:10" x14ac:dyDescent="0.25">
      <c r="B39" t="s">
        <v>699</v>
      </c>
      <c r="C39" t="s">
        <v>628</v>
      </c>
      <c r="E39" t="s">
        <v>700</v>
      </c>
      <c r="F39" t="s">
        <v>633</v>
      </c>
      <c r="H39" t="s">
        <v>701</v>
      </c>
      <c r="I39">
        <v>6.8492839786343636</v>
      </c>
      <c r="J39">
        <v>2761.3860846435068</v>
      </c>
    </row>
    <row r="40" spans="2:10" x14ac:dyDescent="0.25">
      <c r="B40" t="s">
        <v>702</v>
      </c>
      <c r="C40" t="s">
        <v>628</v>
      </c>
      <c r="E40" t="s">
        <v>583</v>
      </c>
      <c r="F40" t="s">
        <v>671</v>
      </c>
      <c r="H40" t="s">
        <v>703</v>
      </c>
      <c r="I40">
        <v>2.6979591248887225</v>
      </c>
      <c r="J40">
        <v>75.353834516242387</v>
      </c>
    </row>
    <row r="41" spans="2:10" x14ac:dyDescent="0.25">
      <c r="B41" t="s">
        <v>692</v>
      </c>
      <c r="C41" t="s">
        <v>636</v>
      </c>
      <c r="E41" t="s">
        <v>704</v>
      </c>
      <c r="F41" t="s">
        <v>705</v>
      </c>
      <c r="H41" t="s">
        <v>706</v>
      </c>
      <c r="I41">
        <v>3.0052263037781262</v>
      </c>
      <c r="J41">
        <v>49.317181141803502</v>
      </c>
    </row>
    <row r="42" spans="2:10" x14ac:dyDescent="0.25">
      <c r="B42" t="s">
        <v>693</v>
      </c>
      <c r="C42" t="s">
        <v>622</v>
      </c>
      <c r="E42" t="s">
        <v>707</v>
      </c>
      <c r="F42" t="s">
        <v>695</v>
      </c>
      <c r="H42" t="s">
        <v>708</v>
      </c>
      <c r="I42">
        <v>2.0899087047365579</v>
      </c>
      <c r="J42">
        <v>12.55143383143481</v>
      </c>
    </row>
    <row r="43" spans="2:10" x14ac:dyDescent="0.25">
      <c r="B43" t="s">
        <v>695</v>
      </c>
      <c r="C43" t="s">
        <v>628</v>
      </c>
      <c r="E43" t="s">
        <v>531</v>
      </c>
      <c r="F43" t="s">
        <v>695</v>
      </c>
      <c r="H43" t="s">
        <v>709</v>
      </c>
      <c r="I43">
        <v>2.7716221576899933</v>
      </c>
      <c r="J43">
        <v>57.050798516705875</v>
      </c>
    </row>
    <row r="44" spans="2:10" x14ac:dyDescent="0.25">
      <c r="B44" t="s">
        <v>642</v>
      </c>
      <c r="C44" t="s">
        <v>628</v>
      </c>
      <c r="E44" t="s">
        <v>710</v>
      </c>
      <c r="F44" t="s">
        <v>642</v>
      </c>
      <c r="H44" t="s">
        <v>711</v>
      </c>
      <c r="I44">
        <v>3.2672234792182051</v>
      </c>
      <c r="J44">
        <v>780.28441827135475</v>
      </c>
    </row>
    <row r="45" spans="2:10" x14ac:dyDescent="0.25">
      <c r="B45" t="s">
        <v>698</v>
      </c>
      <c r="C45" t="s">
        <v>640</v>
      </c>
      <c r="E45" t="s">
        <v>529</v>
      </c>
      <c r="F45" t="s">
        <v>642</v>
      </c>
      <c r="H45" t="s">
        <v>712</v>
      </c>
      <c r="I45">
        <v>2.347684774140788</v>
      </c>
      <c r="J45">
        <v>609.98610912247659</v>
      </c>
    </row>
    <row r="46" spans="2:10" x14ac:dyDescent="0.25">
      <c r="B46" t="s">
        <v>713</v>
      </c>
      <c r="C46" t="s">
        <v>628</v>
      </c>
      <c r="E46" t="s">
        <v>714</v>
      </c>
      <c r="F46" t="s">
        <v>715</v>
      </c>
      <c r="H46" t="s">
        <v>716</v>
      </c>
      <c r="I46">
        <v>2.3433644013382455</v>
      </c>
      <c r="J46">
        <v>440.93885207877878</v>
      </c>
    </row>
    <row r="47" spans="2:10" x14ac:dyDescent="0.25">
      <c r="B47" t="s">
        <v>701</v>
      </c>
      <c r="C47" t="s">
        <v>628</v>
      </c>
      <c r="E47" t="s">
        <v>534</v>
      </c>
      <c r="F47" t="s">
        <v>715</v>
      </c>
      <c r="H47" t="s">
        <v>717</v>
      </c>
      <c r="I47">
        <v>2.1074383719423886</v>
      </c>
      <c r="J47">
        <v>514.02653309284335</v>
      </c>
    </row>
    <row r="48" spans="2:10" x14ac:dyDescent="0.25">
      <c r="B48" t="s">
        <v>703</v>
      </c>
      <c r="C48" t="s">
        <v>622</v>
      </c>
      <c r="E48" t="s">
        <v>593</v>
      </c>
      <c r="F48" t="s">
        <v>677</v>
      </c>
      <c r="H48" t="s">
        <v>718</v>
      </c>
      <c r="I48">
        <v>2.5989398383971589</v>
      </c>
      <c r="J48">
        <v>49.007665752388995</v>
      </c>
    </row>
    <row r="49" spans="2:10" x14ac:dyDescent="0.25">
      <c r="B49" t="s">
        <v>719</v>
      </c>
      <c r="C49" t="s">
        <v>628</v>
      </c>
      <c r="E49" t="s">
        <v>720</v>
      </c>
      <c r="F49" t="s">
        <v>680</v>
      </c>
      <c r="H49" t="s">
        <v>721</v>
      </c>
      <c r="I49">
        <v>2.175086820921444</v>
      </c>
      <c r="J49">
        <v>19.002495135364516</v>
      </c>
    </row>
    <row r="50" spans="2:10" x14ac:dyDescent="0.25">
      <c r="B50" t="s">
        <v>706</v>
      </c>
      <c r="C50" t="s">
        <v>640</v>
      </c>
      <c r="E50" t="s">
        <v>722</v>
      </c>
      <c r="F50" t="s">
        <v>683</v>
      </c>
      <c r="H50" t="s">
        <v>723</v>
      </c>
      <c r="I50">
        <v>1.6596764801381076</v>
      </c>
      <c r="J50">
        <v>194.80599574170941</v>
      </c>
    </row>
    <row r="51" spans="2:10" x14ac:dyDescent="0.25">
      <c r="B51" t="s">
        <v>708</v>
      </c>
      <c r="C51" t="s">
        <v>640</v>
      </c>
      <c r="E51" t="s">
        <v>591</v>
      </c>
      <c r="F51" t="s">
        <v>682</v>
      </c>
      <c r="H51" t="s">
        <v>724</v>
      </c>
      <c r="I51">
        <v>2.2439661358778173</v>
      </c>
      <c r="J51">
        <v>119.19792199417974</v>
      </c>
    </row>
    <row r="52" spans="2:10" x14ac:dyDescent="0.25">
      <c r="B52" t="s">
        <v>252</v>
      </c>
      <c r="C52" t="s">
        <v>678</v>
      </c>
      <c r="E52" t="s">
        <v>560</v>
      </c>
      <c r="F52" t="s">
        <v>686</v>
      </c>
      <c r="H52" t="s">
        <v>725</v>
      </c>
      <c r="I52">
        <v>1.980767073648352</v>
      </c>
      <c r="J52">
        <v>149.68516457827675</v>
      </c>
    </row>
    <row r="53" spans="2:10" x14ac:dyDescent="0.25">
      <c r="B53" t="s">
        <v>726</v>
      </c>
      <c r="C53" t="s">
        <v>727</v>
      </c>
      <c r="E53" t="s">
        <v>570</v>
      </c>
      <c r="F53" t="s">
        <v>684</v>
      </c>
      <c r="H53" t="s">
        <v>728</v>
      </c>
      <c r="I53">
        <v>5.7553875244537931</v>
      </c>
      <c r="J53">
        <v>58.779814286337007</v>
      </c>
    </row>
    <row r="54" spans="2:10" x14ac:dyDescent="0.25">
      <c r="B54" t="s">
        <v>709</v>
      </c>
      <c r="C54" t="s">
        <v>640</v>
      </c>
      <c r="E54" t="s">
        <v>572</v>
      </c>
      <c r="F54" t="s">
        <v>685</v>
      </c>
      <c r="H54" t="s">
        <v>729</v>
      </c>
      <c r="I54">
        <v>3.4015007767013117</v>
      </c>
      <c r="J54">
        <v>711.48424141511032</v>
      </c>
    </row>
    <row r="55" spans="2:10" x14ac:dyDescent="0.25">
      <c r="B55" t="s">
        <v>730</v>
      </c>
      <c r="C55" t="s">
        <v>640</v>
      </c>
      <c r="E55" t="s">
        <v>731</v>
      </c>
      <c r="F55" t="s">
        <v>687</v>
      </c>
      <c r="H55" t="s">
        <v>732</v>
      </c>
      <c r="I55">
        <v>3.0653402043392042</v>
      </c>
      <c r="J55">
        <v>2840.9553480216491</v>
      </c>
    </row>
    <row r="56" spans="2:10" x14ac:dyDescent="0.25">
      <c r="B56" t="s">
        <v>712</v>
      </c>
      <c r="C56" t="s">
        <v>727</v>
      </c>
      <c r="E56" t="s">
        <v>579</v>
      </c>
      <c r="F56" t="s">
        <v>688</v>
      </c>
      <c r="H56" t="s">
        <v>733</v>
      </c>
      <c r="I56">
        <v>2.5415220391980573</v>
      </c>
      <c r="J56">
        <v>617.74958733853646</v>
      </c>
    </row>
    <row r="57" spans="2:10" x14ac:dyDescent="0.25">
      <c r="B57" t="s">
        <v>716</v>
      </c>
      <c r="C57" t="s">
        <v>727</v>
      </c>
      <c r="E57" t="s">
        <v>568</v>
      </c>
      <c r="F57" t="s">
        <v>690</v>
      </c>
      <c r="H57" t="s">
        <v>734</v>
      </c>
      <c r="I57">
        <v>9.3450768535996129</v>
      </c>
      <c r="J57">
        <v>380.74087622284929</v>
      </c>
    </row>
    <row r="58" spans="2:10" x14ac:dyDescent="0.25">
      <c r="B58" t="s">
        <v>717</v>
      </c>
      <c r="C58" t="s">
        <v>727</v>
      </c>
      <c r="E58" t="s">
        <v>525</v>
      </c>
      <c r="F58" t="s">
        <v>696</v>
      </c>
      <c r="H58" t="s">
        <v>735</v>
      </c>
      <c r="I58">
        <v>0</v>
      </c>
      <c r="J58">
        <v>0</v>
      </c>
    </row>
    <row r="59" spans="2:10" x14ac:dyDescent="0.25">
      <c r="B59" t="s">
        <v>736</v>
      </c>
      <c r="C59" t="s">
        <v>622</v>
      </c>
      <c r="E59" t="s">
        <v>554</v>
      </c>
      <c r="F59" t="s">
        <v>697</v>
      </c>
      <c r="H59" t="s">
        <v>737</v>
      </c>
      <c r="I59">
        <v>2.9625780879407846</v>
      </c>
      <c r="J59">
        <v>504.2346777553841</v>
      </c>
    </row>
    <row r="60" spans="2:10" x14ac:dyDescent="0.25">
      <c r="B60" t="s">
        <v>721</v>
      </c>
      <c r="C60" t="s">
        <v>622</v>
      </c>
      <c r="E60" t="s">
        <v>521</v>
      </c>
      <c r="F60" t="s">
        <v>356</v>
      </c>
      <c r="H60" t="s">
        <v>738</v>
      </c>
      <c r="I60">
        <v>1.6194617558759543</v>
      </c>
      <c r="J60">
        <v>53.146013778068465</v>
      </c>
    </row>
    <row r="61" spans="2:10" x14ac:dyDescent="0.25">
      <c r="B61" t="s">
        <v>723</v>
      </c>
      <c r="C61" t="s">
        <v>739</v>
      </c>
      <c r="E61" t="s">
        <v>550</v>
      </c>
      <c r="F61" t="s">
        <v>642</v>
      </c>
      <c r="H61" t="s">
        <v>655</v>
      </c>
      <c r="I61">
        <v>3.0593541317706525</v>
      </c>
      <c r="J61">
        <v>26.853903963052844</v>
      </c>
    </row>
    <row r="62" spans="2:10" x14ac:dyDescent="0.25">
      <c r="B62" t="s">
        <v>724</v>
      </c>
      <c r="C62" t="s">
        <v>739</v>
      </c>
      <c r="E62" t="s">
        <v>740</v>
      </c>
      <c r="F62" t="s">
        <v>741</v>
      </c>
      <c r="H62" t="s">
        <v>742</v>
      </c>
      <c r="I62">
        <v>1.4873736891507456</v>
      </c>
      <c r="J62">
        <v>12.989551186851163</v>
      </c>
    </row>
    <row r="63" spans="2:10" x14ac:dyDescent="0.25">
      <c r="B63" t="s">
        <v>725</v>
      </c>
      <c r="C63" t="s">
        <v>739</v>
      </c>
      <c r="E63" t="s">
        <v>507</v>
      </c>
      <c r="F63" t="s">
        <v>699</v>
      </c>
      <c r="H63" t="s">
        <v>743</v>
      </c>
      <c r="I63">
        <v>2.7025660847709632</v>
      </c>
      <c r="J63">
        <v>23.847498791132587</v>
      </c>
    </row>
    <row r="64" spans="2:10" x14ac:dyDescent="0.25">
      <c r="B64" t="s">
        <v>728</v>
      </c>
      <c r="C64" t="s">
        <v>640</v>
      </c>
      <c r="E64" t="s">
        <v>506</v>
      </c>
      <c r="F64" t="s">
        <v>702</v>
      </c>
      <c r="H64" t="s">
        <v>745</v>
      </c>
      <c r="I64">
        <v>2.9669331381957602</v>
      </c>
      <c r="J64">
        <v>12.013744225872404</v>
      </c>
    </row>
    <row r="65" spans="2:10" x14ac:dyDescent="0.25">
      <c r="B65" t="s">
        <v>729</v>
      </c>
      <c r="C65" t="s">
        <v>649</v>
      </c>
      <c r="E65" t="s">
        <v>744</v>
      </c>
      <c r="F65" t="s">
        <v>692</v>
      </c>
      <c r="H65" t="s">
        <v>746</v>
      </c>
      <c r="I65">
        <v>3.3646439095003409</v>
      </c>
      <c r="J65">
        <v>673.98552238554623</v>
      </c>
    </row>
    <row r="66" spans="2:10" x14ac:dyDescent="0.25">
      <c r="B66" t="s">
        <v>732</v>
      </c>
      <c r="C66" t="s">
        <v>662</v>
      </c>
      <c r="E66" t="s">
        <v>592</v>
      </c>
      <c r="F66" t="s">
        <v>693</v>
      </c>
      <c r="H66" t="s">
        <v>747</v>
      </c>
      <c r="I66">
        <v>3.0018812006790401</v>
      </c>
      <c r="J66">
        <v>120.77206213578702</v>
      </c>
    </row>
    <row r="67" spans="2:10" x14ac:dyDescent="0.25">
      <c r="B67" t="s">
        <v>733</v>
      </c>
      <c r="C67" t="s">
        <v>649</v>
      </c>
      <c r="E67" t="s">
        <v>574</v>
      </c>
      <c r="F67" t="s">
        <v>698</v>
      </c>
      <c r="H67" t="s">
        <v>749</v>
      </c>
      <c r="I67">
        <v>1.0564575807146208</v>
      </c>
      <c r="J67">
        <v>1.3540039007029279</v>
      </c>
    </row>
    <row r="68" spans="2:10" x14ac:dyDescent="0.25">
      <c r="B68" t="s">
        <v>750</v>
      </c>
      <c r="C68" t="s">
        <v>628</v>
      </c>
      <c r="E68" t="s">
        <v>748</v>
      </c>
      <c r="F68" t="s">
        <v>713</v>
      </c>
      <c r="H68" t="s">
        <v>752</v>
      </c>
      <c r="I68">
        <v>1.4204502570943249</v>
      </c>
      <c r="J68">
        <v>80.504004090687971</v>
      </c>
    </row>
    <row r="69" spans="2:10" x14ac:dyDescent="0.25">
      <c r="B69" t="s">
        <v>735</v>
      </c>
      <c r="C69" t="s">
        <v>640</v>
      </c>
      <c r="E69" t="s">
        <v>751</v>
      </c>
      <c r="F69" t="s">
        <v>701</v>
      </c>
      <c r="H69" t="s">
        <v>633</v>
      </c>
      <c r="I69">
        <v>4.0660205522614792</v>
      </c>
      <c r="J69">
        <v>11032.723511726572</v>
      </c>
    </row>
    <row r="70" spans="2:10" x14ac:dyDescent="0.25">
      <c r="B70" t="s">
        <v>754</v>
      </c>
      <c r="C70" t="s">
        <v>628</v>
      </c>
      <c r="E70" t="s">
        <v>753</v>
      </c>
      <c r="F70" t="s">
        <v>703</v>
      </c>
      <c r="H70" t="s">
        <v>755</v>
      </c>
      <c r="I70">
        <v>1.1399374114273313</v>
      </c>
      <c r="J70">
        <v>2.916032202594522</v>
      </c>
    </row>
    <row r="71" spans="2:10" x14ac:dyDescent="0.25">
      <c r="B71" t="s">
        <v>737</v>
      </c>
      <c r="C71" t="s">
        <v>649</v>
      </c>
      <c r="E71" t="s">
        <v>526</v>
      </c>
      <c r="F71" t="s">
        <v>719</v>
      </c>
      <c r="H71" t="s">
        <v>757</v>
      </c>
      <c r="I71">
        <v>3.8395675582721949</v>
      </c>
      <c r="J71">
        <v>669.32195476088771</v>
      </c>
    </row>
    <row r="72" spans="2:10" x14ac:dyDescent="0.25">
      <c r="B72" t="s">
        <v>738</v>
      </c>
      <c r="C72" t="s">
        <v>636</v>
      </c>
      <c r="E72" t="s">
        <v>594</v>
      </c>
      <c r="F72" t="s">
        <v>756</v>
      </c>
      <c r="H72" t="s">
        <v>741</v>
      </c>
      <c r="I72">
        <v>3.2122694999362582</v>
      </c>
      <c r="J72">
        <v>3320.1654876925913</v>
      </c>
    </row>
    <row r="73" spans="2:10" x14ac:dyDescent="0.25">
      <c r="B73" t="s">
        <v>655</v>
      </c>
      <c r="C73" t="s">
        <v>649</v>
      </c>
      <c r="E73" t="s">
        <v>513</v>
      </c>
      <c r="F73" t="s">
        <v>706</v>
      </c>
      <c r="H73" t="s">
        <v>756</v>
      </c>
      <c r="I73">
        <v>3.4666992013134004</v>
      </c>
      <c r="J73">
        <v>2306.2396900240255</v>
      </c>
    </row>
    <row r="74" spans="2:10" x14ac:dyDescent="0.25">
      <c r="B74" t="s">
        <v>742</v>
      </c>
      <c r="C74" t="s">
        <v>739</v>
      </c>
      <c r="E74" t="s">
        <v>514</v>
      </c>
      <c r="F74" t="s">
        <v>708</v>
      </c>
      <c r="H74" t="s">
        <v>758</v>
      </c>
      <c r="I74">
        <v>2.2542982351620591</v>
      </c>
      <c r="J74">
        <v>430.8261410465563</v>
      </c>
    </row>
    <row r="75" spans="2:10" x14ac:dyDescent="0.25">
      <c r="B75" t="s">
        <v>759</v>
      </c>
      <c r="C75" t="s">
        <v>727</v>
      </c>
      <c r="E75" t="s">
        <v>829</v>
      </c>
      <c r="F75" t="s">
        <v>252</v>
      </c>
      <c r="H75" t="s">
        <v>760</v>
      </c>
      <c r="I75">
        <v>3.5612069559447752</v>
      </c>
      <c r="J75">
        <v>102.68960016483589</v>
      </c>
    </row>
    <row r="76" spans="2:10" x14ac:dyDescent="0.25">
      <c r="B76" t="s">
        <v>743</v>
      </c>
      <c r="C76" t="s">
        <v>622</v>
      </c>
      <c r="E76" t="s">
        <v>512</v>
      </c>
      <c r="F76" t="s">
        <v>726</v>
      </c>
      <c r="H76" t="s">
        <v>762</v>
      </c>
      <c r="I76">
        <v>2.4053629703711685</v>
      </c>
      <c r="J76">
        <v>23.823124522877059</v>
      </c>
    </row>
    <row r="77" spans="2:10" x14ac:dyDescent="0.25">
      <c r="B77" t="s">
        <v>763</v>
      </c>
      <c r="C77" t="s">
        <v>628</v>
      </c>
      <c r="E77" t="s">
        <v>761</v>
      </c>
      <c r="F77" t="s">
        <v>709</v>
      </c>
      <c r="H77" t="s">
        <v>765</v>
      </c>
      <c r="I77">
        <v>1.9491218166846278</v>
      </c>
      <c r="J77">
        <v>38.819142779587636</v>
      </c>
    </row>
    <row r="78" spans="2:10" x14ac:dyDescent="0.25">
      <c r="B78" t="s">
        <v>745</v>
      </c>
      <c r="C78" t="s">
        <v>622</v>
      </c>
      <c r="E78" t="s">
        <v>764</v>
      </c>
      <c r="F78" t="s">
        <v>711</v>
      </c>
      <c r="H78" t="s">
        <v>766</v>
      </c>
      <c r="I78">
        <v>6.1922400867517036</v>
      </c>
      <c r="J78">
        <v>483.66075333585945</v>
      </c>
    </row>
    <row r="79" spans="2:10" x14ac:dyDescent="0.25">
      <c r="B79" t="s">
        <v>767</v>
      </c>
      <c r="C79" t="s">
        <v>640</v>
      </c>
      <c r="E79" t="s">
        <v>509</v>
      </c>
      <c r="F79" t="s">
        <v>695</v>
      </c>
      <c r="H79" t="s">
        <v>672</v>
      </c>
      <c r="I79">
        <v>3.1830799085687778</v>
      </c>
      <c r="J79">
        <v>321.45606423782141</v>
      </c>
    </row>
    <row r="80" spans="2:10" x14ac:dyDescent="0.25">
      <c r="B80" t="s">
        <v>769</v>
      </c>
      <c r="C80" t="s">
        <v>622</v>
      </c>
      <c r="E80" t="s">
        <v>768</v>
      </c>
      <c r="F80" t="s">
        <v>635</v>
      </c>
      <c r="H80" t="s">
        <v>771</v>
      </c>
      <c r="I80">
        <v>0</v>
      </c>
      <c r="J80">
        <v>0</v>
      </c>
    </row>
    <row r="81" spans="2:10" x14ac:dyDescent="0.25">
      <c r="B81" t="s">
        <v>772</v>
      </c>
      <c r="C81" t="s">
        <v>622</v>
      </c>
      <c r="E81" t="s">
        <v>770</v>
      </c>
      <c r="F81" t="s">
        <v>635</v>
      </c>
      <c r="H81" t="s">
        <v>774</v>
      </c>
      <c r="I81">
        <v>2.2979132295228548</v>
      </c>
      <c r="J81">
        <v>89.701313011477282</v>
      </c>
    </row>
    <row r="82" spans="2:10" x14ac:dyDescent="0.25">
      <c r="B82" t="s">
        <v>752</v>
      </c>
      <c r="C82" t="s">
        <v>662</v>
      </c>
      <c r="E82" t="s">
        <v>773</v>
      </c>
      <c r="F82" t="s">
        <v>712</v>
      </c>
      <c r="H82" t="s">
        <v>715</v>
      </c>
      <c r="I82">
        <v>6.7004599535870097</v>
      </c>
      <c r="J82">
        <v>6251.0357482513236</v>
      </c>
    </row>
    <row r="83" spans="2:10" x14ac:dyDescent="0.25">
      <c r="B83" t="s">
        <v>633</v>
      </c>
      <c r="C83" t="s">
        <v>776</v>
      </c>
      <c r="E83" t="s">
        <v>775</v>
      </c>
      <c r="F83" t="s">
        <v>716</v>
      </c>
      <c r="H83" t="s">
        <v>778</v>
      </c>
      <c r="I83">
        <v>0</v>
      </c>
      <c r="J83">
        <v>0</v>
      </c>
    </row>
    <row r="84" spans="2:10" x14ac:dyDescent="0.25">
      <c r="B84" t="s">
        <v>755</v>
      </c>
      <c r="C84" t="s">
        <v>640</v>
      </c>
      <c r="E84" t="s">
        <v>777</v>
      </c>
      <c r="F84" t="s">
        <v>717</v>
      </c>
      <c r="H84" t="s">
        <v>647</v>
      </c>
      <c r="I84">
        <v>4.3318067743023798</v>
      </c>
      <c r="J84">
        <v>8148.9549370297218</v>
      </c>
    </row>
    <row r="85" spans="2:10" x14ac:dyDescent="0.25">
      <c r="B85" t="s">
        <v>757</v>
      </c>
      <c r="C85" t="s">
        <v>636</v>
      </c>
      <c r="E85" t="s">
        <v>779</v>
      </c>
      <c r="F85" t="s">
        <v>633</v>
      </c>
    </row>
    <row r="86" spans="2:10" x14ac:dyDescent="0.25">
      <c r="B86" t="s">
        <v>741</v>
      </c>
      <c r="C86" t="s">
        <v>662</v>
      </c>
      <c r="E86" t="s">
        <v>780</v>
      </c>
      <c r="F86" t="s">
        <v>633</v>
      </c>
    </row>
    <row r="87" spans="2:10" x14ac:dyDescent="0.25">
      <c r="B87" t="s">
        <v>756</v>
      </c>
      <c r="C87" t="s">
        <v>622</v>
      </c>
      <c r="E87" t="s">
        <v>508</v>
      </c>
      <c r="F87" t="s">
        <v>695</v>
      </c>
    </row>
    <row r="88" spans="2:10" x14ac:dyDescent="0.25">
      <c r="B88" t="s">
        <v>782</v>
      </c>
      <c r="C88" t="s">
        <v>628</v>
      </c>
      <c r="E88" t="s">
        <v>781</v>
      </c>
      <c r="F88" t="s">
        <v>642</v>
      </c>
    </row>
    <row r="89" spans="2:10" x14ac:dyDescent="0.25">
      <c r="B89" t="s">
        <v>758</v>
      </c>
      <c r="C89" t="s">
        <v>662</v>
      </c>
      <c r="E89" t="s">
        <v>527</v>
      </c>
      <c r="F89" t="s">
        <v>642</v>
      </c>
    </row>
    <row r="90" spans="2:10" x14ac:dyDescent="0.25">
      <c r="B90" t="s">
        <v>760</v>
      </c>
      <c r="C90" t="s">
        <v>678</v>
      </c>
      <c r="E90" t="s">
        <v>783</v>
      </c>
      <c r="F90" t="s">
        <v>633</v>
      </c>
    </row>
    <row r="91" spans="2:10" x14ac:dyDescent="0.25">
      <c r="B91" t="s">
        <v>762</v>
      </c>
      <c r="C91" t="s">
        <v>622</v>
      </c>
      <c r="E91" t="s">
        <v>539</v>
      </c>
      <c r="F91" t="s">
        <v>633</v>
      </c>
    </row>
    <row r="92" spans="2:10" x14ac:dyDescent="0.25">
      <c r="B92" t="s">
        <v>785</v>
      </c>
      <c r="C92" t="s">
        <v>622</v>
      </c>
      <c r="E92" t="s">
        <v>784</v>
      </c>
      <c r="F92" t="s">
        <v>732</v>
      </c>
    </row>
    <row r="93" spans="2:10" x14ac:dyDescent="0.25">
      <c r="B93" t="s">
        <v>766</v>
      </c>
      <c r="C93" t="s">
        <v>678</v>
      </c>
      <c r="E93" t="s">
        <v>516</v>
      </c>
      <c r="F93" t="s">
        <v>732</v>
      </c>
    </row>
    <row r="94" spans="2:10" x14ac:dyDescent="0.25">
      <c r="B94" t="s">
        <v>672</v>
      </c>
      <c r="C94" t="s">
        <v>622</v>
      </c>
      <c r="E94" t="s">
        <v>786</v>
      </c>
      <c r="F94" t="s">
        <v>633</v>
      </c>
    </row>
    <row r="95" spans="2:10" x14ac:dyDescent="0.25">
      <c r="B95" t="s">
        <v>771</v>
      </c>
      <c r="C95" t="s">
        <v>640</v>
      </c>
      <c r="E95" t="s">
        <v>538</v>
      </c>
      <c r="F95" t="s">
        <v>633</v>
      </c>
    </row>
    <row r="96" spans="2:10" x14ac:dyDescent="0.25">
      <c r="B96" t="s">
        <v>788</v>
      </c>
      <c r="C96" t="s">
        <v>622</v>
      </c>
      <c r="E96" t="s">
        <v>787</v>
      </c>
      <c r="F96" t="s">
        <v>756</v>
      </c>
    </row>
    <row r="97" spans="2:6" x14ac:dyDescent="0.25">
      <c r="B97" t="s">
        <v>715</v>
      </c>
      <c r="C97" t="s">
        <v>628</v>
      </c>
      <c r="E97" t="s">
        <v>519</v>
      </c>
      <c r="F97" t="s">
        <v>756</v>
      </c>
    </row>
    <row r="98" spans="2:6" x14ac:dyDescent="0.25">
      <c r="B98" t="s">
        <v>778</v>
      </c>
      <c r="C98" t="s">
        <v>640</v>
      </c>
      <c r="E98" t="s">
        <v>830</v>
      </c>
      <c r="F98" t="s">
        <v>741</v>
      </c>
    </row>
    <row r="99" spans="2:6" x14ac:dyDescent="0.25">
      <c r="B99" t="s">
        <v>647</v>
      </c>
      <c r="C99" t="s">
        <v>776</v>
      </c>
      <c r="E99" t="s">
        <v>789</v>
      </c>
      <c r="F99" t="s">
        <v>633</v>
      </c>
    </row>
    <row r="100" spans="2:6" x14ac:dyDescent="0.25">
      <c r="E100" t="s">
        <v>543</v>
      </c>
      <c r="F100" t="s">
        <v>633</v>
      </c>
    </row>
    <row r="101" spans="2:6" x14ac:dyDescent="0.25">
      <c r="E101" t="s">
        <v>790</v>
      </c>
      <c r="F101" t="s">
        <v>715</v>
      </c>
    </row>
    <row r="102" spans="2:6" x14ac:dyDescent="0.25">
      <c r="E102" t="s">
        <v>536</v>
      </c>
      <c r="F102" t="s">
        <v>715</v>
      </c>
    </row>
    <row r="103" spans="2:6" x14ac:dyDescent="0.25">
      <c r="E103" t="s">
        <v>791</v>
      </c>
      <c r="F103" t="s">
        <v>647</v>
      </c>
    </row>
    <row r="104" spans="2:6" x14ac:dyDescent="0.25">
      <c r="E104" t="s">
        <v>544</v>
      </c>
      <c r="F104" t="s">
        <v>647</v>
      </c>
    </row>
    <row r="105" spans="2:6" x14ac:dyDescent="0.25">
      <c r="E105" t="s">
        <v>588</v>
      </c>
      <c r="F105" t="s">
        <v>732</v>
      </c>
    </row>
    <row r="106" spans="2:6" x14ac:dyDescent="0.25">
      <c r="E106" t="s">
        <v>792</v>
      </c>
      <c r="F106" t="s">
        <v>736</v>
      </c>
    </row>
    <row r="107" spans="2:6" x14ac:dyDescent="0.25">
      <c r="E107" t="s">
        <v>581</v>
      </c>
      <c r="F107" t="s">
        <v>721</v>
      </c>
    </row>
    <row r="108" spans="2:6" x14ac:dyDescent="0.25">
      <c r="E108" t="s">
        <v>793</v>
      </c>
      <c r="F108" t="s">
        <v>695</v>
      </c>
    </row>
    <row r="109" spans="2:6" x14ac:dyDescent="0.25">
      <c r="E109" t="s">
        <v>533</v>
      </c>
      <c r="F109" t="s">
        <v>695</v>
      </c>
    </row>
    <row r="110" spans="2:6" x14ac:dyDescent="0.25">
      <c r="E110" t="s">
        <v>794</v>
      </c>
      <c r="F110" t="s">
        <v>732</v>
      </c>
    </row>
    <row r="111" spans="2:6" x14ac:dyDescent="0.25">
      <c r="E111" t="s">
        <v>515</v>
      </c>
      <c r="F111" t="s">
        <v>732</v>
      </c>
    </row>
    <row r="112" spans="2:6" x14ac:dyDescent="0.25">
      <c r="E112" t="s">
        <v>795</v>
      </c>
      <c r="F112" t="s">
        <v>723</v>
      </c>
    </row>
    <row r="113" spans="5:6" x14ac:dyDescent="0.25">
      <c r="E113" t="s">
        <v>796</v>
      </c>
      <c r="F113" t="s">
        <v>724</v>
      </c>
    </row>
    <row r="114" spans="5:6" x14ac:dyDescent="0.25">
      <c r="E114" t="s">
        <v>797</v>
      </c>
      <c r="F114" t="s">
        <v>725</v>
      </c>
    </row>
    <row r="115" spans="5:6" x14ac:dyDescent="0.25">
      <c r="E115" t="s">
        <v>798</v>
      </c>
      <c r="F115" t="s">
        <v>642</v>
      </c>
    </row>
    <row r="116" spans="5:6" x14ac:dyDescent="0.25">
      <c r="E116" t="s">
        <v>528</v>
      </c>
      <c r="F116" t="s">
        <v>642</v>
      </c>
    </row>
    <row r="117" spans="5:6" x14ac:dyDescent="0.25">
      <c r="E117" t="s">
        <v>799</v>
      </c>
      <c r="F117" t="s">
        <v>647</v>
      </c>
    </row>
    <row r="118" spans="5:6" x14ac:dyDescent="0.25">
      <c r="E118" t="s">
        <v>545</v>
      </c>
      <c r="F118" t="s">
        <v>647</v>
      </c>
    </row>
    <row r="119" spans="5:6" x14ac:dyDescent="0.25">
      <c r="E119" t="s">
        <v>576</v>
      </c>
      <c r="F119" t="s">
        <v>728</v>
      </c>
    </row>
    <row r="120" spans="5:6" x14ac:dyDescent="0.25">
      <c r="E120" t="s">
        <v>587</v>
      </c>
      <c r="F120" t="s">
        <v>732</v>
      </c>
    </row>
    <row r="121" spans="5:6" x14ac:dyDescent="0.25">
      <c r="E121" t="s">
        <v>567</v>
      </c>
      <c r="F121" t="s">
        <v>729</v>
      </c>
    </row>
    <row r="122" spans="5:6" x14ac:dyDescent="0.25">
      <c r="E122" t="s">
        <v>566</v>
      </c>
      <c r="F122" t="s">
        <v>733</v>
      </c>
    </row>
    <row r="123" spans="5:6" x14ac:dyDescent="0.25">
      <c r="E123" t="s">
        <v>556</v>
      </c>
      <c r="F123" t="s">
        <v>800</v>
      </c>
    </row>
    <row r="124" spans="5:6" x14ac:dyDescent="0.25">
      <c r="E124" t="s">
        <v>801</v>
      </c>
      <c r="F124" t="s">
        <v>732</v>
      </c>
    </row>
    <row r="125" spans="5:6" x14ac:dyDescent="0.25">
      <c r="E125" t="s">
        <v>548</v>
      </c>
      <c r="F125" t="s">
        <v>732</v>
      </c>
    </row>
    <row r="126" spans="5:6" x14ac:dyDescent="0.25">
      <c r="E126" t="s">
        <v>578</v>
      </c>
      <c r="F126" t="s">
        <v>735</v>
      </c>
    </row>
    <row r="127" spans="5:6" x14ac:dyDescent="0.25">
      <c r="E127" t="s">
        <v>802</v>
      </c>
      <c r="F127" t="s">
        <v>642</v>
      </c>
    </row>
    <row r="128" spans="5:6" x14ac:dyDescent="0.25">
      <c r="E128" t="s">
        <v>559</v>
      </c>
      <c r="F128" t="s">
        <v>803</v>
      </c>
    </row>
    <row r="129" spans="5:6" x14ac:dyDescent="0.25">
      <c r="E129" t="s">
        <v>804</v>
      </c>
      <c r="F129" t="s">
        <v>737</v>
      </c>
    </row>
    <row r="130" spans="5:6" x14ac:dyDescent="0.25">
      <c r="E130" t="s">
        <v>569</v>
      </c>
      <c r="F130" t="s">
        <v>738</v>
      </c>
    </row>
    <row r="131" spans="5:6" x14ac:dyDescent="0.25">
      <c r="E131" t="s">
        <v>561</v>
      </c>
      <c r="F131" t="s">
        <v>633</v>
      </c>
    </row>
    <row r="132" spans="5:6" x14ac:dyDescent="0.25">
      <c r="E132" t="s">
        <v>551</v>
      </c>
      <c r="F132" t="s">
        <v>642</v>
      </c>
    </row>
    <row r="133" spans="5:6" x14ac:dyDescent="0.25">
      <c r="E133" t="s">
        <v>518</v>
      </c>
      <c r="F133" t="s">
        <v>742</v>
      </c>
    </row>
    <row r="134" spans="5:6" x14ac:dyDescent="0.25">
      <c r="E134" t="s">
        <v>511</v>
      </c>
      <c r="F134" t="s">
        <v>759</v>
      </c>
    </row>
    <row r="135" spans="5:6" x14ac:dyDescent="0.25">
      <c r="E135" t="s">
        <v>517</v>
      </c>
      <c r="F135" t="s">
        <v>743</v>
      </c>
    </row>
    <row r="136" spans="5:6" x14ac:dyDescent="0.25">
      <c r="E136" t="s">
        <v>523</v>
      </c>
      <c r="F136" t="s">
        <v>763</v>
      </c>
    </row>
    <row r="137" spans="5:6" x14ac:dyDescent="0.25">
      <c r="E137" t="s">
        <v>590</v>
      </c>
      <c r="F137" t="s">
        <v>745</v>
      </c>
    </row>
    <row r="138" spans="5:6" x14ac:dyDescent="0.25">
      <c r="E138" t="s">
        <v>805</v>
      </c>
      <c r="F138" t="s">
        <v>767</v>
      </c>
    </row>
    <row r="139" spans="5:6" x14ac:dyDescent="0.25">
      <c r="E139" t="s">
        <v>806</v>
      </c>
      <c r="F139" t="s">
        <v>807</v>
      </c>
    </row>
    <row r="140" spans="5:6" x14ac:dyDescent="0.25">
      <c r="E140" t="s">
        <v>808</v>
      </c>
      <c r="F140" t="s">
        <v>772</v>
      </c>
    </row>
    <row r="141" spans="5:6" x14ac:dyDescent="0.25">
      <c r="E141" t="s">
        <v>585</v>
      </c>
      <c r="F141" t="s">
        <v>752</v>
      </c>
    </row>
    <row r="142" spans="5:6" x14ac:dyDescent="0.25">
      <c r="E142" t="s">
        <v>575</v>
      </c>
      <c r="F142" t="s">
        <v>755</v>
      </c>
    </row>
    <row r="143" spans="5:6" x14ac:dyDescent="0.25">
      <c r="E143" t="s">
        <v>809</v>
      </c>
      <c r="F143" t="s">
        <v>757</v>
      </c>
    </row>
    <row r="144" spans="5:6" x14ac:dyDescent="0.25">
      <c r="E144" t="s">
        <v>810</v>
      </c>
      <c r="F144" t="s">
        <v>732</v>
      </c>
    </row>
    <row r="145" spans="5:6" x14ac:dyDescent="0.25">
      <c r="E145" t="s">
        <v>547</v>
      </c>
      <c r="F145" t="s">
        <v>732</v>
      </c>
    </row>
    <row r="146" spans="5:6" x14ac:dyDescent="0.25">
      <c r="E146" t="s">
        <v>565</v>
      </c>
      <c r="F146" t="s">
        <v>647</v>
      </c>
    </row>
    <row r="147" spans="5:6" x14ac:dyDescent="0.25">
      <c r="E147" t="s">
        <v>563</v>
      </c>
      <c r="F147" t="s">
        <v>633</v>
      </c>
    </row>
    <row r="148" spans="5:6" x14ac:dyDescent="0.25">
      <c r="E148" t="s">
        <v>546</v>
      </c>
      <c r="F148" t="s">
        <v>741</v>
      </c>
    </row>
    <row r="149" spans="5:6" x14ac:dyDescent="0.25">
      <c r="E149" t="s">
        <v>811</v>
      </c>
      <c r="F149" t="s">
        <v>633</v>
      </c>
    </row>
    <row r="150" spans="5:6" x14ac:dyDescent="0.25">
      <c r="E150" t="s">
        <v>558</v>
      </c>
      <c r="F150" t="s">
        <v>782</v>
      </c>
    </row>
    <row r="151" spans="5:6" x14ac:dyDescent="0.25">
      <c r="E151" t="s">
        <v>812</v>
      </c>
      <c r="F151" t="s">
        <v>758</v>
      </c>
    </row>
    <row r="152" spans="5:6" x14ac:dyDescent="0.25">
      <c r="E152" t="s">
        <v>813</v>
      </c>
      <c r="F152" t="s">
        <v>642</v>
      </c>
    </row>
    <row r="153" spans="5:6" x14ac:dyDescent="0.25">
      <c r="E153" t="s">
        <v>522</v>
      </c>
      <c r="F153" t="s">
        <v>760</v>
      </c>
    </row>
    <row r="154" spans="5:6" x14ac:dyDescent="0.25">
      <c r="E154" t="s">
        <v>814</v>
      </c>
      <c r="F154" t="s">
        <v>756</v>
      </c>
    </row>
    <row r="155" spans="5:6" x14ac:dyDescent="0.25">
      <c r="E155" t="s">
        <v>589</v>
      </c>
      <c r="F155" t="s">
        <v>762</v>
      </c>
    </row>
    <row r="156" spans="5:6" x14ac:dyDescent="0.25">
      <c r="E156" t="s">
        <v>610</v>
      </c>
      <c r="F156" t="s">
        <v>785</v>
      </c>
    </row>
    <row r="157" spans="5:6" x14ac:dyDescent="0.25">
      <c r="E157" t="s">
        <v>815</v>
      </c>
      <c r="F157" t="s">
        <v>766</v>
      </c>
    </row>
    <row r="158" spans="5:6" x14ac:dyDescent="0.25">
      <c r="E158" t="s">
        <v>816</v>
      </c>
      <c r="F158" t="s">
        <v>635</v>
      </c>
    </row>
    <row r="159" spans="5:6" x14ac:dyDescent="0.25">
      <c r="E159" t="s">
        <v>817</v>
      </c>
      <c r="F159" t="s">
        <v>635</v>
      </c>
    </row>
    <row r="160" spans="5:6" x14ac:dyDescent="0.25">
      <c r="E160" t="s">
        <v>818</v>
      </c>
      <c r="F160" t="s">
        <v>633</v>
      </c>
    </row>
    <row r="161" spans="5:6" x14ac:dyDescent="0.25">
      <c r="E161" t="s">
        <v>542</v>
      </c>
      <c r="F161" t="s">
        <v>633</v>
      </c>
    </row>
    <row r="162" spans="5:6" x14ac:dyDescent="0.25">
      <c r="E162" t="s">
        <v>819</v>
      </c>
      <c r="F162" t="s">
        <v>633</v>
      </c>
    </row>
    <row r="163" spans="5:6" x14ac:dyDescent="0.25">
      <c r="E163" t="s">
        <v>540</v>
      </c>
      <c r="F163" t="s">
        <v>633</v>
      </c>
    </row>
    <row r="164" spans="5:6" x14ac:dyDescent="0.25">
      <c r="E164" t="s">
        <v>820</v>
      </c>
      <c r="F164" t="s">
        <v>756</v>
      </c>
    </row>
    <row r="165" spans="5:6" x14ac:dyDescent="0.25">
      <c r="E165" t="s">
        <v>520</v>
      </c>
      <c r="F165" t="s">
        <v>756</v>
      </c>
    </row>
    <row r="166" spans="5:6" x14ac:dyDescent="0.25">
      <c r="E166" t="s">
        <v>831</v>
      </c>
      <c r="F166" t="s">
        <v>741</v>
      </c>
    </row>
    <row r="167" spans="5:6" x14ac:dyDescent="0.25">
      <c r="E167" t="s">
        <v>821</v>
      </c>
      <c r="F167" t="s">
        <v>633</v>
      </c>
    </row>
    <row r="168" spans="5:6" x14ac:dyDescent="0.25">
      <c r="E168" t="s">
        <v>541</v>
      </c>
      <c r="F168" t="s">
        <v>633</v>
      </c>
    </row>
    <row r="169" spans="5:6" x14ac:dyDescent="0.25">
      <c r="E169" t="s">
        <v>822</v>
      </c>
      <c r="F169" t="s">
        <v>715</v>
      </c>
    </row>
    <row r="170" spans="5:6" x14ac:dyDescent="0.25">
      <c r="E170" t="s">
        <v>537</v>
      </c>
      <c r="F170" t="s">
        <v>715</v>
      </c>
    </row>
    <row r="171" spans="5:6" x14ac:dyDescent="0.25">
      <c r="E171" t="s">
        <v>611</v>
      </c>
      <c r="F171" t="s">
        <v>647</v>
      </c>
    </row>
    <row r="172" spans="5:6" x14ac:dyDescent="0.25">
      <c r="E172" t="s">
        <v>823</v>
      </c>
      <c r="F172" t="s">
        <v>771</v>
      </c>
    </row>
    <row r="173" spans="5:6" x14ac:dyDescent="0.25">
      <c r="E173" t="s">
        <v>824</v>
      </c>
      <c r="F173" t="s">
        <v>635</v>
      </c>
    </row>
    <row r="174" spans="5:6" x14ac:dyDescent="0.25">
      <c r="E174" t="s">
        <v>825</v>
      </c>
      <c r="F174" t="s">
        <v>788</v>
      </c>
    </row>
    <row r="175" spans="5:6" x14ac:dyDescent="0.25">
      <c r="E175" t="s">
        <v>826</v>
      </c>
      <c r="F175" t="s">
        <v>695</v>
      </c>
    </row>
    <row r="176" spans="5:6" x14ac:dyDescent="0.25">
      <c r="E176" t="s">
        <v>532</v>
      </c>
      <c r="F176" t="s">
        <v>695</v>
      </c>
    </row>
    <row r="177" spans="5:6" x14ac:dyDescent="0.25">
      <c r="E177" t="s">
        <v>827</v>
      </c>
      <c r="F177" t="s">
        <v>642</v>
      </c>
    </row>
    <row r="178" spans="5:6" x14ac:dyDescent="0.25">
      <c r="E178" t="s">
        <v>530</v>
      </c>
      <c r="F178" t="s">
        <v>642</v>
      </c>
    </row>
    <row r="179" spans="5:6" x14ac:dyDescent="0.25">
      <c r="E179" t="s">
        <v>828</v>
      </c>
      <c r="F179" t="s">
        <v>715</v>
      </c>
    </row>
    <row r="180" spans="5:6" x14ac:dyDescent="0.25">
      <c r="E180" t="s">
        <v>535</v>
      </c>
      <c r="F180" t="s">
        <v>715</v>
      </c>
    </row>
    <row r="181" spans="5:6" x14ac:dyDescent="0.25">
      <c r="E181" t="s">
        <v>571</v>
      </c>
      <c r="F181" t="s">
        <v>778</v>
      </c>
    </row>
    <row r="182" spans="5:6" x14ac:dyDescent="0.25">
      <c r="E182" t="s">
        <v>614</v>
      </c>
      <c r="F182" t="s">
        <v>647</v>
      </c>
    </row>
  </sheetData>
  <autoFilter ref="E3:F3" xr:uid="{7CA1E0BF-5E57-4746-85AC-4E9A068C16D4}">
    <sortState xmlns:xlrd2="http://schemas.microsoft.com/office/spreadsheetml/2017/richdata2" ref="E4:F181">
      <sortCondition ref="E3"/>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88A14-B0B9-4F15-8334-DFD9A84483B5}">
  <sheetPr>
    <pageSetUpPr fitToPage="1"/>
  </sheetPr>
  <dimension ref="A1:K102"/>
  <sheetViews>
    <sheetView workbookViewId="0">
      <selection activeCell="I46" sqref="I46"/>
    </sheetView>
  </sheetViews>
  <sheetFormatPr defaultRowHeight="15" x14ac:dyDescent="0.25"/>
  <cols>
    <col min="1" max="1" width="32.140625" customWidth="1"/>
    <col min="2" max="2" width="14.42578125" customWidth="1"/>
    <col min="3" max="3" width="12.85546875" customWidth="1"/>
    <col min="6" max="6" width="12.7109375" customWidth="1"/>
    <col min="7" max="7" width="11.7109375" customWidth="1"/>
    <col min="10" max="10" width="66" customWidth="1"/>
    <col min="11" max="13" width="64.42578125" customWidth="1"/>
  </cols>
  <sheetData>
    <row r="1" spans="1:11" ht="75" x14ac:dyDescent="0.25">
      <c r="A1" s="11" t="s">
        <v>285</v>
      </c>
      <c r="B1" s="11" t="s">
        <v>45</v>
      </c>
      <c r="C1" s="11" t="s">
        <v>77</v>
      </c>
      <c r="D1" s="11" t="s">
        <v>46</v>
      </c>
      <c r="E1" s="11" t="s">
        <v>47</v>
      </c>
      <c r="F1" s="11" t="s">
        <v>48</v>
      </c>
      <c r="G1" s="11" t="s">
        <v>49</v>
      </c>
      <c r="H1" s="11" t="s">
        <v>215</v>
      </c>
      <c r="I1" s="11" t="s">
        <v>76</v>
      </c>
      <c r="J1" s="11" t="s">
        <v>216</v>
      </c>
    </row>
    <row r="2" spans="1:11" x14ac:dyDescent="0.25">
      <c r="A2" s="1022" t="s">
        <v>36</v>
      </c>
      <c r="B2" s="1022"/>
      <c r="C2" s="1022"/>
      <c r="D2" s="1022"/>
      <c r="E2" s="1022"/>
      <c r="F2" s="1022"/>
      <c r="G2" s="1022"/>
      <c r="H2" s="1022"/>
      <c r="I2" s="1022"/>
      <c r="J2" s="1022"/>
    </row>
    <row r="3" spans="1:11" ht="18.75" x14ac:dyDescent="0.25">
      <c r="A3" s="8" t="s">
        <v>9</v>
      </c>
      <c r="B3" s="62">
        <v>5</v>
      </c>
      <c r="C3" s="63">
        <v>0.5</v>
      </c>
      <c r="D3" s="12" t="s">
        <v>50</v>
      </c>
      <c r="E3" s="71" t="s">
        <v>50</v>
      </c>
      <c r="F3" s="93" t="s">
        <v>50</v>
      </c>
      <c r="G3" s="13" t="s">
        <v>50</v>
      </c>
      <c r="H3" s="13"/>
      <c r="I3" s="1" t="s">
        <v>68</v>
      </c>
      <c r="J3" s="1"/>
    </row>
    <row r="4" spans="1:11" ht="18.75" x14ac:dyDescent="0.25">
      <c r="A4" s="8" t="s">
        <v>10</v>
      </c>
      <c r="B4" s="62">
        <v>11</v>
      </c>
      <c r="C4" s="63">
        <v>0.5</v>
      </c>
      <c r="D4" s="12" t="s">
        <v>50</v>
      </c>
      <c r="E4" s="71" t="s">
        <v>50</v>
      </c>
      <c r="F4" s="13" t="s">
        <v>50</v>
      </c>
      <c r="G4" s="93" t="s">
        <v>50</v>
      </c>
      <c r="H4" s="13"/>
      <c r="I4" s="1" t="s">
        <v>68</v>
      </c>
      <c r="J4" s="1"/>
    </row>
    <row r="5" spans="1:11" ht="18.75" x14ac:dyDescent="0.25">
      <c r="A5" s="8" t="s">
        <v>12</v>
      </c>
      <c r="B5" s="62">
        <v>14</v>
      </c>
      <c r="C5" s="63">
        <v>0.5</v>
      </c>
      <c r="D5" s="95" t="s">
        <v>50</v>
      </c>
      <c r="E5" s="71" t="s">
        <v>50</v>
      </c>
      <c r="F5" s="13"/>
      <c r="G5" s="29" t="s">
        <v>50</v>
      </c>
      <c r="H5" s="29"/>
      <c r="I5" s="39" t="s">
        <v>69</v>
      </c>
      <c r="J5" s="1"/>
    </row>
    <row r="6" spans="1:11" x14ac:dyDescent="0.25">
      <c r="A6" s="8" t="s">
        <v>11</v>
      </c>
      <c r="B6" s="62">
        <v>12</v>
      </c>
      <c r="C6" s="63">
        <v>0.5</v>
      </c>
      <c r="D6" s="12" t="s">
        <v>50</v>
      </c>
      <c r="E6" s="71" t="s">
        <v>50</v>
      </c>
      <c r="F6" s="13"/>
      <c r="G6" s="29" t="s">
        <v>50</v>
      </c>
      <c r="H6" s="29"/>
      <c r="I6" s="39" t="s">
        <v>69</v>
      </c>
      <c r="J6" s="1"/>
    </row>
    <row r="7" spans="1:11" ht="18.75" x14ac:dyDescent="0.25">
      <c r="A7" s="8" t="s">
        <v>243</v>
      </c>
      <c r="B7" s="62">
        <v>6</v>
      </c>
      <c r="C7" s="63">
        <v>0.5</v>
      </c>
      <c r="D7" s="95" t="s">
        <v>50</v>
      </c>
      <c r="E7" s="16" t="s">
        <v>50</v>
      </c>
      <c r="F7" s="17" t="s">
        <v>50</v>
      </c>
      <c r="G7" s="29" t="s">
        <v>50</v>
      </c>
      <c r="H7" s="93" t="s">
        <v>50</v>
      </c>
      <c r="I7" s="1" t="s">
        <v>70</v>
      </c>
      <c r="J7" s="1" t="s">
        <v>275</v>
      </c>
    </row>
    <row r="8" spans="1:11" x14ac:dyDescent="0.25">
      <c r="A8" s="8" t="s">
        <v>229</v>
      </c>
      <c r="B8" s="62">
        <v>7</v>
      </c>
      <c r="C8" s="63">
        <v>0.5</v>
      </c>
      <c r="D8" s="16" t="s">
        <v>50</v>
      </c>
      <c r="E8" s="16" t="s">
        <v>50</v>
      </c>
      <c r="F8" s="17" t="s">
        <v>50</v>
      </c>
      <c r="G8" s="13" t="s">
        <v>50</v>
      </c>
      <c r="H8" s="13" t="s">
        <v>50</v>
      </c>
      <c r="I8" s="39" t="s">
        <v>69</v>
      </c>
      <c r="J8" s="1"/>
    </row>
    <row r="9" spans="1:11" ht="18.75" x14ac:dyDescent="0.25">
      <c r="A9" s="160" t="s">
        <v>100</v>
      </c>
      <c r="B9" s="161">
        <v>0</v>
      </c>
      <c r="C9" s="162"/>
      <c r="D9" s="163"/>
      <c r="E9" s="163"/>
      <c r="F9" s="163"/>
      <c r="G9" s="163"/>
      <c r="H9" s="164"/>
      <c r="I9" s="165" t="s">
        <v>70</v>
      </c>
      <c r="J9" s="160" t="s">
        <v>289</v>
      </c>
      <c r="K9" s="7"/>
    </row>
    <row r="10" spans="1:11" ht="18.75" x14ac:dyDescent="0.25">
      <c r="A10" s="91" t="s">
        <v>93</v>
      </c>
      <c r="B10" s="138">
        <v>10</v>
      </c>
      <c r="C10" s="139">
        <v>0.5</v>
      </c>
      <c r="D10" s="16" t="s">
        <v>50</v>
      </c>
      <c r="E10" s="94" t="s">
        <v>50</v>
      </c>
      <c r="F10" s="16" t="s">
        <v>50</v>
      </c>
      <c r="G10" s="29" t="s">
        <v>50</v>
      </c>
      <c r="H10" s="93" t="s">
        <v>50</v>
      </c>
      <c r="I10" s="140" t="s">
        <v>70</v>
      </c>
      <c r="J10" s="137" t="s">
        <v>290</v>
      </c>
    </row>
    <row r="11" spans="1:11" ht="18.75" x14ac:dyDescent="0.25">
      <c r="A11" s="8" t="s">
        <v>235</v>
      </c>
      <c r="B11" s="60">
        <v>7</v>
      </c>
      <c r="C11" s="61">
        <v>0.5</v>
      </c>
      <c r="D11" s="95" t="s">
        <v>50</v>
      </c>
      <c r="E11" s="95" t="s">
        <v>50</v>
      </c>
      <c r="F11" s="17" t="s">
        <v>50</v>
      </c>
      <c r="G11" s="29" t="s">
        <v>50</v>
      </c>
      <c r="H11" s="93" t="s">
        <v>50</v>
      </c>
      <c r="I11" s="39" t="s">
        <v>70</v>
      </c>
      <c r="J11" s="10" t="s">
        <v>277</v>
      </c>
      <c r="K11" s="42"/>
    </row>
    <row r="12" spans="1:11" ht="18.75" x14ac:dyDescent="0.25">
      <c r="A12" s="8" t="s">
        <v>30</v>
      </c>
      <c r="B12" s="15">
        <v>7</v>
      </c>
      <c r="C12" s="48">
        <v>0.33</v>
      </c>
      <c r="D12" s="95" t="s">
        <v>50</v>
      </c>
      <c r="E12" s="94" t="s">
        <v>50</v>
      </c>
      <c r="F12" s="94" t="s">
        <v>50</v>
      </c>
      <c r="G12" s="13" t="s">
        <v>50</v>
      </c>
      <c r="H12" s="13"/>
      <c r="I12" s="1" t="s">
        <v>69</v>
      </c>
      <c r="J12" s="133"/>
      <c r="K12" s="3"/>
    </row>
    <row r="13" spans="1:11" ht="18.75" x14ac:dyDescent="0.25">
      <c r="A13" s="66" t="s">
        <v>13</v>
      </c>
      <c r="B13" s="166">
        <v>9</v>
      </c>
      <c r="C13" s="127">
        <v>0.5</v>
      </c>
      <c r="D13" s="97" t="s">
        <v>50</v>
      </c>
      <c r="E13" s="71" t="s">
        <v>50</v>
      </c>
      <c r="F13" s="96" t="s">
        <v>50</v>
      </c>
      <c r="G13" s="20" t="s">
        <v>50</v>
      </c>
      <c r="H13" s="20"/>
      <c r="I13" s="2" t="s">
        <v>69</v>
      </c>
      <c r="J13" s="2" t="s">
        <v>302</v>
      </c>
    </row>
    <row r="14" spans="1:11" ht="18.75" x14ac:dyDescent="0.25">
      <c r="A14" s="8" t="s">
        <v>29</v>
      </c>
      <c r="B14" s="64">
        <v>8</v>
      </c>
      <c r="C14" s="65">
        <v>0.5</v>
      </c>
      <c r="D14" s="97" t="s">
        <v>50</v>
      </c>
      <c r="E14" s="71" t="s">
        <v>50</v>
      </c>
      <c r="F14" s="20" t="s">
        <v>50</v>
      </c>
      <c r="G14" s="20" t="s">
        <v>50</v>
      </c>
      <c r="H14" s="20"/>
      <c r="I14" s="10" t="s">
        <v>69</v>
      </c>
      <c r="J14" s="1"/>
    </row>
    <row r="15" spans="1:11" ht="18.75" x14ac:dyDescent="0.25">
      <c r="A15" s="91" t="s">
        <v>130</v>
      </c>
      <c r="B15" s="135">
        <v>8</v>
      </c>
      <c r="C15" s="136">
        <v>0.5</v>
      </c>
      <c r="D15" s="97" t="s">
        <v>50</v>
      </c>
      <c r="E15" s="71" t="s">
        <v>50</v>
      </c>
      <c r="F15" s="94" t="s">
        <v>50</v>
      </c>
      <c r="G15" s="29" t="s">
        <v>50</v>
      </c>
      <c r="H15" s="20"/>
      <c r="I15" s="140" t="s">
        <v>70</v>
      </c>
      <c r="J15" s="137" t="s">
        <v>291</v>
      </c>
    </row>
    <row r="16" spans="1:11" x14ac:dyDescent="0.25">
      <c r="A16" s="91" t="s">
        <v>131</v>
      </c>
      <c r="B16" s="135">
        <v>6</v>
      </c>
      <c r="C16" s="136">
        <v>0.5</v>
      </c>
      <c r="D16" s="19" t="s">
        <v>50</v>
      </c>
      <c r="E16" s="19" t="s">
        <v>50</v>
      </c>
      <c r="F16" s="94" t="s">
        <v>50</v>
      </c>
      <c r="G16" s="29" t="s">
        <v>50</v>
      </c>
      <c r="H16" s="20"/>
      <c r="I16" s="140" t="s">
        <v>70</v>
      </c>
      <c r="J16" s="137" t="s">
        <v>291</v>
      </c>
    </row>
    <row r="17" spans="1:11" x14ac:dyDescent="0.25">
      <c r="A17" s="1020" t="s">
        <v>32</v>
      </c>
      <c r="B17" s="1020"/>
      <c r="C17" s="1020"/>
      <c r="D17" s="1020"/>
      <c r="E17" s="1020"/>
      <c r="F17" s="1020"/>
      <c r="G17" s="1020"/>
      <c r="H17" s="1020"/>
      <c r="I17" s="1020"/>
      <c r="J17" s="1020"/>
    </row>
    <row r="18" spans="1:11" x14ac:dyDescent="0.25">
      <c r="A18" s="8" t="s">
        <v>3</v>
      </c>
      <c r="B18" s="60">
        <v>3</v>
      </c>
      <c r="C18" s="68">
        <v>0.5</v>
      </c>
      <c r="D18" s="16" t="s">
        <v>50</v>
      </c>
      <c r="E18" s="19"/>
      <c r="F18" s="13" t="s">
        <v>50</v>
      </c>
      <c r="G18" s="13" t="s">
        <v>50</v>
      </c>
      <c r="H18" s="13"/>
      <c r="I18" s="1" t="s">
        <v>68</v>
      </c>
      <c r="J18" s="1"/>
    </row>
    <row r="19" spans="1:11" x14ac:dyDescent="0.25">
      <c r="A19" s="8" t="s">
        <v>4</v>
      </c>
      <c r="B19" s="60">
        <v>6</v>
      </c>
      <c r="C19" s="68">
        <v>0.5</v>
      </c>
      <c r="D19" s="16" t="s">
        <v>50</v>
      </c>
      <c r="E19" s="19"/>
      <c r="F19" s="13" t="s">
        <v>50</v>
      </c>
      <c r="G19" s="13" t="s">
        <v>50</v>
      </c>
      <c r="H19" s="13"/>
      <c r="I19" s="1" t="s">
        <v>69</v>
      </c>
      <c r="J19" s="1"/>
    </row>
    <row r="20" spans="1:11" x14ac:dyDescent="0.25">
      <c r="A20" s="8" t="s">
        <v>5</v>
      </c>
      <c r="B20" s="60">
        <v>11</v>
      </c>
      <c r="C20" s="68">
        <v>0.5</v>
      </c>
      <c r="D20" s="16" t="s">
        <v>50</v>
      </c>
      <c r="E20" s="19"/>
      <c r="F20" s="13" t="s">
        <v>50</v>
      </c>
      <c r="G20" s="13" t="s">
        <v>50</v>
      </c>
      <c r="H20" s="13"/>
      <c r="I20" s="1" t="s">
        <v>69</v>
      </c>
      <c r="J20" s="1"/>
    </row>
    <row r="21" spans="1:11" ht="18.75" x14ac:dyDescent="0.25">
      <c r="A21" s="8" t="s">
        <v>6</v>
      </c>
      <c r="B21" s="60">
        <v>9</v>
      </c>
      <c r="C21" s="68">
        <v>0.5</v>
      </c>
      <c r="D21" s="93" t="s">
        <v>50</v>
      </c>
      <c r="E21" s="71" t="s">
        <v>50</v>
      </c>
      <c r="F21" s="13" t="s">
        <v>50</v>
      </c>
      <c r="G21" s="13" t="s">
        <v>50</v>
      </c>
      <c r="H21" s="13"/>
      <c r="I21" s="39" t="s">
        <v>69</v>
      </c>
      <c r="J21" s="1"/>
    </row>
    <row r="22" spans="1:11" ht="18.75" x14ac:dyDescent="0.25">
      <c r="A22" s="9" t="s">
        <v>238</v>
      </c>
      <c r="B22" s="60">
        <v>8</v>
      </c>
      <c r="C22" s="68">
        <v>0.5</v>
      </c>
      <c r="D22" s="93" t="s">
        <v>50</v>
      </c>
      <c r="E22" s="19" t="s">
        <v>50</v>
      </c>
      <c r="F22" s="93" t="s">
        <v>50</v>
      </c>
      <c r="G22" s="29" t="s">
        <v>50</v>
      </c>
      <c r="H22" s="13" t="s">
        <v>50</v>
      </c>
      <c r="I22" s="39" t="s">
        <v>69</v>
      </c>
      <c r="J22" s="1"/>
    </row>
    <row r="23" spans="1:11" ht="18.75" x14ac:dyDescent="0.25">
      <c r="A23" s="9" t="s">
        <v>242</v>
      </c>
      <c r="B23" s="60">
        <v>7</v>
      </c>
      <c r="C23" s="68">
        <v>0.5</v>
      </c>
      <c r="D23" s="93" t="s">
        <v>50</v>
      </c>
      <c r="E23" s="93" t="s">
        <v>50</v>
      </c>
      <c r="F23" s="93" t="s">
        <v>50</v>
      </c>
      <c r="G23" s="29" t="s">
        <v>50</v>
      </c>
      <c r="H23" s="13" t="s">
        <v>50</v>
      </c>
      <c r="I23" s="39" t="s">
        <v>69</v>
      </c>
      <c r="J23" s="1" t="s">
        <v>279</v>
      </c>
    </row>
    <row r="24" spans="1:11" ht="18.75" x14ac:dyDescent="0.25">
      <c r="A24" s="9" t="s">
        <v>17</v>
      </c>
      <c r="B24" s="32">
        <v>11</v>
      </c>
      <c r="C24" s="54">
        <v>0.5</v>
      </c>
      <c r="D24" s="93" t="s">
        <v>50</v>
      </c>
      <c r="E24" s="19" t="s">
        <v>50</v>
      </c>
      <c r="F24" s="20"/>
      <c r="G24" s="29" t="s">
        <v>50</v>
      </c>
      <c r="H24" s="29"/>
      <c r="I24" s="39" t="s">
        <v>69</v>
      </c>
      <c r="J24" s="1"/>
    </row>
    <row r="25" spans="1:11" ht="18.75" x14ac:dyDescent="0.25">
      <c r="A25" s="9" t="s">
        <v>24</v>
      </c>
      <c r="B25" s="32">
        <v>6</v>
      </c>
      <c r="C25" s="54">
        <v>0.5</v>
      </c>
      <c r="D25" s="93" t="s">
        <v>50</v>
      </c>
      <c r="E25" s="19"/>
      <c r="F25" s="24" t="s">
        <v>50</v>
      </c>
      <c r="G25" s="29" t="s">
        <v>50</v>
      </c>
      <c r="H25" s="29"/>
      <c r="I25" s="39" t="s">
        <v>69</v>
      </c>
      <c r="J25" s="1"/>
    </row>
    <row r="26" spans="1:11" ht="18.75" x14ac:dyDescent="0.25">
      <c r="A26" s="9" t="s">
        <v>28</v>
      </c>
      <c r="B26" s="32">
        <v>6</v>
      </c>
      <c r="C26" s="54">
        <v>0.75</v>
      </c>
      <c r="D26" s="19" t="s">
        <v>50</v>
      </c>
      <c r="E26" s="93" t="s">
        <v>50</v>
      </c>
      <c r="F26" s="13" t="s">
        <v>50</v>
      </c>
      <c r="G26" s="29" t="s">
        <v>50</v>
      </c>
      <c r="H26" s="29"/>
      <c r="I26" s="39" t="s">
        <v>69</v>
      </c>
      <c r="J26" s="1" t="s">
        <v>260</v>
      </c>
    </row>
    <row r="27" spans="1:11" ht="18.75" x14ac:dyDescent="0.25">
      <c r="A27" s="9" t="s">
        <v>52</v>
      </c>
      <c r="B27" s="32">
        <v>6</v>
      </c>
      <c r="C27" s="54">
        <v>0.5</v>
      </c>
      <c r="D27" s="19" t="s">
        <v>50</v>
      </c>
      <c r="E27" s="93" t="s">
        <v>50</v>
      </c>
      <c r="F27" s="13"/>
      <c r="G27" s="29" t="s">
        <v>50</v>
      </c>
      <c r="H27" s="93" t="s">
        <v>50</v>
      </c>
      <c r="I27" s="39" t="s">
        <v>70</v>
      </c>
      <c r="J27" s="1"/>
    </row>
    <row r="28" spans="1:11" x14ac:dyDescent="0.25">
      <c r="A28" s="9" t="s">
        <v>53</v>
      </c>
      <c r="B28" s="32">
        <v>7</v>
      </c>
      <c r="C28" s="54">
        <v>0.5</v>
      </c>
      <c r="D28" s="19" t="s">
        <v>50</v>
      </c>
      <c r="E28" s="71" t="s">
        <v>50</v>
      </c>
      <c r="F28" s="13"/>
      <c r="G28" s="29" t="s">
        <v>50</v>
      </c>
      <c r="H28" s="29"/>
      <c r="I28" s="39" t="s">
        <v>69</v>
      </c>
      <c r="J28" s="1"/>
    </row>
    <row r="29" spans="1:11" ht="18.75" x14ac:dyDescent="0.25">
      <c r="A29" s="9" t="s">
        <v>239</v>
      </c>
      <c r="B29" s="32">
        <v>3</v>
      </c>
      <c r="C29" s="54">
        <v>0.5</v>
      </c>
      <c r="D29" s="19" t="s">
        <v>50</v>
      </c>
      <c r="E29" s="93" t="s">
        <v>50</v>
      </c>
      <c r="F29" s="13"/>
      <c r="G29" s="29" t="s">
        <v>50</v>
      </c>
      <c r="H29" s="93" t="s">
        <v>50</v>
      </c>
      <c r="I29" s="39" t="s">
        <v>70</v>
      </c>
      <c r="J29" s="1"/>
    </row>
    <row r="30" spans="1:11" x14ac:dyDescent="0.25">
      <c r="A30" s="9" t="s">
        <v>7</v>
      </c>
      <c r="B30" s="32">
        <v>10</v>
      </c>
      <c r="C30" s="54">
        <v>0.5</v>
      </c>
      <c r="D30" s="16" t="s">
        <v>50</v>
      </c>
      <c r="E30" s="71" t="s">
        <v>50</v>
      </c>
      <c r="F30" s="13" t="s">
        <v>50</v>
      </c>
      <c r="G30" s="13" t="s">
        <v>50</v>
      </c>
      <c r="H30" s="13"/>
      <c r="I30" s="1" t="s">
        <v>68</v>
      </c>
      <c r="J30" s="1"/>
    </row>
    <row r="31" spans="1:11" ht="18.75" x14ac:dyDescent="0.25">
      <c r="A31" s="9" t="s">
        <v>8</v>
      </c>
      <c r="B31" s="32">
        <v>15</v>
      </c>
      <c r="C31" s="54">
        <v>0.5</v>
      </c>
      <c r="D31" s="93" t="s">
        <v>50</v>
      </c>
      <c r="E31" s="19" t="s">
        <v>50</v>
      </c>
      <c r="F31" s="20" t="s">
        <v>50</v>
      </c>
      <c r="G31" s="29" t="s">
        <v>50</v>
      </c>
      <c r="H31" s="29"/>
      <c r="I31" s="39" t="s">
        <v>68</v>
      </c>
      <c r="J31" s="1"/>
    </row>
    <row r="32" spans="1:11" ht="45" x14ac:dyDescent="0.25">
      <c r="A32" s="103" t="s">
        <v>265</v>
      </c>
      <c r="B32" s="141">
        <v>5</v>
      </c>
      <c r="C32" s="142">
        <v>0.5</v>
      </c>
      <c r="D32" s="19" t="s">
        <v>50</v>
      </c>
      <c r="E32" s="101" t="s">
        <v>50</v>
      </c>
      <c r="F32" s="20" t="s">
        <v>50</v>
      </c>
      <c r="G32" s="20" t="s">
        <v>50</v>
      </c>
      <c r="H32" s="29"/>
      <c r="I32" s="143" t="s">
        <v>70</v>
      </c>
      <c r="J32" s="144" t="s">
        <v>292</v>
      </c>
      <c r="K32" s="102"/>
    </row>
    <row r="33" spans="1:11" ht="30" x14ac:dyDescent="0.25">
      <c r="A33" s="103" t="s">
        <v>283</v>
      </c>
      <c r="B33" s="141">
        <v>4</v>
      </c>
      <c r="C33" s="142">
        <v>0.5</v>
      </c>
      <c r="D33" s="19" t="s">
        <v>50</v>
      </c>
      <c r="E33" s="93" t="s">
        <v>50</v>
      </c>
      <c r="F33" s="20" t="s">
        <v>50</v>
      </c>
      <c r="G33" s="13" t="s">
        <v>50</v>
      </c>
      <c r="H33" s="29"/>
      <c r="I33" s="143" t="s">
        <v>70</v>
      </c>
      <c r="J33" s="145" t="s">
        <v>259</v>
      </c>
      <c r="K33" s="102"/>
    </row>
    <row r="34" spans="1:11" ht="18.75" x14ac:dyDescent="0.25">
      <c r="A34" s="9" t="s">
        <v>241</v>
      </c>
      <c r="B34" s="32">
        <v>5</v>
      </c>
      <c r="C34" s="54">
        <v>0.5</v>
      </c>
      <c r="D34" s="19" t="s">
        <v>50</v>
      </c>
      <c r="E34" s="19"/>
      <c r="F34" s="20" t="s">
        <v>50</v>
      </c>
      <c r="G34" s="13" t="s">
        <v>50</v>
      </c>
      <c r="H34" s="93" t="s">
        <v>50</v>
      </c>
      <c r="I34" s="39" t="s">
        <v>69</v>
      </c>
      <c r="J34" s="1"/>
    </row>
    <row r="35" spans="1:11" ht="30" x14ac:dyDescent="0.25">
      <c r="A35" s="91" t="s">
        <v>139</v>
      </c>
      <c r="B35" s="138">
        <v>4</v>
      </c>
      <c r="C35" s="146">
        <v>0.5</v>
      </c>
      <c r="D35" s="19" t="s">
        <v>50</v>
      </c>
      <c r="E35" s="19" t="s">
        <v>50</v>
      </c>
      <c r="F35" s="20" t="s">
        <v>50</v>
      </c>
      <c r="G35" s="29" t="s">
        <v>50</v>
      </c>
      <c r="H35" s="93" t="s">
        <v>50</v>
      </c>
      <c r="I35" s="140" t="s">
        <v>70</v>
      </c>
      <c r="J35" s="147" t="s">
        <v>280</v>
      </c>
    </row>
    <row r="36" spans="1:11" x14ac:dyDescent="0.25">
      <c r="A36" s="59" t="s">
        <v>225</v>
      </c>
      <c r="B36" s="33">
        <v>2</v>
      </c>
      <c r="C36" s="53">
        <v>0.33</v>
      </c>
      <c r="D36" s="24" t="s">
        <v>50</v>
      </c>
      <c r="E36" s="24" t="s">
        <v>50</v>
      </c>
      <c r="F36" s="24"/>
      <c r="G36" s="38" t="s">
        <v>50</v>
      </c>
      <c r="H36" s="38"/>
      <c r="I36" s="39" t="s">
        <v>68</v>
      </c>
      <c r="J36" s="1"/>
    </row>
    <row r="37" spans="1:11" x14ac:dyDescent="0.25">
      <c r="A37" s="9" t="s">
        <v>226</v>
      </c>
      <c r="B37" s="32">
        <v>2</v>
      </c>
      <c r="C37" s="54">
        <v>0.33</v>
      </c>
      <c r="D37" s="19" t="s">
        <v>50</v>
      </c>
      <c r="E37" s="19" t="s">
        <v>50</v>
      </c>
      <c r="F37" s="20"/>
      <c r="G37" s="29" t="s">
        <v>50</v>
      </c>
      <c r="H37" s="29"/>
      <c r="I37" s="39" t="s">
        <v>69</v>
      </c>
      <c r="J37" s="41"/>
    </row>
    <row r="38" spans="1:11" x14ac:dyDescent="0.25">
      <c r="A38" s="1020" t="s">
        <v>38</v>
      </c>
      <c r="B38" s="1020"/>
      <c r="C38" s="1020"/>
      <c r="D38" s="1020"/>
      <c r="E38" s="1020"/>
      <c r="F38" s="1020"/>
      <c r="G38" s="1020"/>
      <c r="H38" s="1020"/>
      <c r="I38" s="1020"/>
      <c r="J38" s="1020"/>
    </row>
    <row r="39" spans="1:11" ht="18.75" x14ac:dyDescent="0.25">
      <c r="A39" s="9" t="s">
        <v>240</v>
      </c>
      <c r="B39" s="64">
        <v>10</v>
      </c>
      <c r="C39" s="69">
        <v>0.5</v>
      </c>
      <c r="D39" s="93" t="s">
        <v>50</v>
      </c>
      <c r="E39" s="93" t="s">
        <v>50</v>
      </c>
      <c r="F39" s="20" t="s">
        <v>50</v>
      </c>
      <c r="G39" s="93" t="s">
        <v>50</v>
      </c>
      <c r="H39" s="20" t="s">
        <v>50</v>
      </c>
      <c r="I39" s="1" t="s">
        <v>70</v>
      </c>
      <c r="J39" s="1"/>
    </row>
    <row r="40" spans="1:11" ht="18.75" x14ac:dyDescent="0.25">
      <c r="A40" s="91" t="s">
        <v>177</v>
      </c>
      <c r="B40" s="135">
        <v>8</v>
      </c>
      <c r="C40" s="148">
        <v>0.5</v>
      </c>
      <c r="D40" s="19" t="s">
        <v>50</v>
      </c>
      <c r="E40" s="19" t="s">
        <v>50</v>
      </c>
      <c r="F40" s="20" t="s">
        <v>50</v>
      </c>
      <c r="G40" s="93" t="s">
        <v>50</v>
      </c>
      <c r="H40" s="20" t="s">
        <v>50</v>
      </c>
      <c r="I40" s="137" t="s">
        <v>70</v>
      </c>
      <c r="J40" s="137" t="s">
        <v>293</v>
      </c>
    </row>
    <row r="41" spans="1:11" ht="18.75" x14ac:dyDescent="0.25">
      <c r="A41" s="9" t="s">
        <v>232</v>
      </c>
      <c r="B41" s="64">
        <v>6</v>
      </c>
      <c r="C41" s="69">
        <v>0.5</v>
      </c>
      <c r="D41" s="93" t="s">
        <v>50</v>
      </c>
      <c r="E41" s="19" t="s">
        <v>50</v>
      </c>
      <c r="F41" s="20"/>
      <c r="G41" s="29" t="s">
        <v>50</v>
      </c>
      <c r="H41" s="29"/>
      <c r="I41" s="39" t="s">
        <v>70</v>
      </c>
      <c r="J41" s="1"/>
    </row>
    <row r="42" spans="1:11" x14ac:dyDescent="0.25">
      <c r="A42" s="9" t="s">
        <v>297</v>
      </c>
      <c r="B42" s="64">
        <v>9</v>
      </c>
      <c r="C42" s="69">
        <v>0.5</v>
      </c>
      <c r="D42" s="19" t="s">
        <v>50</v>
      </c>
      <c r="E42" s="19" t="s">
        <v>50</v>
      </c>
      <c r="F42" s="94" t="s">
        <v>50</v>
      </c>
      <c r="G42" s="29" t="s">
        <v>50</v>
      </c>
      <c r="H42" s="29"/>
      <c r="I42" s="40" t="s">
        <v>70</v>
      </c>
      <c r="J42" s="41"/>
    </row>
    <row r="43" spans="1:11" x14ac:dyDescent="0.25">
      <c r="A43" s="1020" t="s">
        <v>39</v>
      </c>
      <c r="B43" s="1020"/>
      <c r="C43" s="1020"/>
      <c r="D43" s="1020"/>
      <c r="E43" s="1020"/>
      <c r="F43" s="1020"/>
      <c r="G43" s="1020"/>
      <c r="H43" s="1020"/>
      <c r="I43" s="1020"/>
      <c r="J43" s="1020"/>
    </row>
    <row r="44" spans="1:11" x14ac:dyDescent="0.25">
      <c r="A44" s="8" t="s">
        <v>33</v>
      </c>
      <c r="B44" s="62">
        <v>9</v>
      </c>
      <c r="C44" s="68">
        <v>0.5</v>
      </c>
      <c r="D44" s="16" t="s">
        <v>50</v>
      </c>
      <c r="E44" s="71" t="s">
        <v>50</v>
      </c>
      <c r="F44" s="17" t="s">
        <v>50</v>
      </c>
      <c r="G44" s="17" t="s">
        <v>50</v>
      </c>
      <c r="H44" s="17" t="s">
        <v>50</v>
      </c>
      <c r="I44" s="1" t="s">
        <v>69</v>
      </c>
      <c r="J44" s="1"/>
    </row>
    <row r="45" spans="1:11" ht="18.75" x14ac:dyDescent="0.25">
      <c r="A45" s="8" t="s">
        <v>34</v>
      </c>
      <c r="B45" s="62">
        <v>3</v>
      </c>
      <c r="C45" s="68">
        <v>0.33</v>
      </c>
      <c r="D45" s="16" t="s">
        <v>50</v>
      </c>
      <c r="E45" s="71" t="s">
        <v>50</v>
      </c>
      <c r="F45" s="17" t="s">
        <v>50</v>
      </c>
      <c r="G45" s="17" t="s">
        <v>50</v>
      </c>
      <c r="H45" s="93" t="s">
        <v>50</v>
      </c>
      <c r="I45" s="1" t="s">
        <v>69</v>
      </c>
      <c r="J45" s="1"/>
    </row>
    <row r="46" spans="1:11" ht="18.75" x14ac:dyDescent="0.25">
      <c r="A46" s="91" t="s">
        <v>266</v>
      </c>
      <c r="B46" s="138">
        <v>2</v>
      </c>
      <c r="C46" s="146">
        <v>0.25</v>
      </c>
      <c r="D46" s="16" t="s">
        <v>50</v>
      </c>
      <c r="E46" s="71" t="s">
        <v>50</v>
      </c>
      <c r="F46" s="17" t="s">
        <v>50</v>
      </c>
      <c r="G46" s="17" t="s">
        <v>50</v>
      </c>
      <c r="H46" s="93" t="s">
        <v>50</v>
      </c>
      <c r="I46" s="140" t="s">
        <v>70</v>
      </c>
      <c r="J46" s="137" t="s">
        <v>294</v>
      </c>
    </row>
    <row r="47" spans="1:11" ht="18.75" x14ac:dyDescent="0.25">
      <c r="A47" s="8" t="s">
        <v>26</v>
      </c>
      <c r="B47" s="62">
        <v>1</v>
      </c>
      <c r="C47" s="68">
        <v>0.33</v>
      </c>
      <c r="D47" s="16" t="s">
        <v>50</v>
      </c>
      <c r="E47" s="19" t="s">
        <v>50</v>
      </c>
      <c r="F47" s="93" t="s">
        <v>50</v>
      </c>
      <c r="G47" s="17" t="s">
        <v>50</v>
      </c>
      <c r="H47" s="93" t="s">
        <v>50</v>
      </c>
      <c r="I47" s="1" t="s">
        <v>70</v>
      </c>
      <c r="J47" s="1"/>
    </row>
    <row r="48" spans="1:11" ht="18.75" x14ac:dyDescent="0.25">
      <c r="A48" s="8" t="s">
        <v>230</v>
      </c>
      <c r="B48" s="62">
        <v>7</v>
      </c>
      <c r="C48" s="68">
        <v>0.33</v>
      </c>
      <c r="D48" s="16" t="s">
        <v>50</v>
      </c>
      <c r="E48" s="71" t="s">
        <v>50</v>
      </c>
      <c r="F48" s="93" t="s">
        <v>50</v>
      </c>
      <c r="G48" s="93" t="s">
        <v>50</v>
      </c>
      <c r="H48" s="93" t="s">
        <v>50</v>
      </c>
      <c r="I48" s="1" t="s">
        <v>70</v>
      </c>
      <c r="J48" s="1"/>
    </row>
    <row r="49" spans="1:11" ht="18.75" x14ac:dyDescent="0.25">
      <c r="A49" s="8" t="s">
        <v>244</v>
      </c>
      <c r="B49" s="62">
        <v>6</v>
      </c>
      <c r="C49" s="68">
        <v>0.5</v>
      </c>
      <c r="D49" s="16" t="s">
        <v>50</v>
      </c>
      <c r="E49" s="93" t="s">
        <v>50</v>
      </c>
      <c r="F49" s="93" t="s">
        <v>50</v>
      </c>
      <c r="G49" s="93" t="s">
        <v>50</v>
      </c>
      <c r="H49" s="93" t="s">
        <v>50</v>
      </c>
      <c r="I49" s="1" t="s">
        <v>70</v>
      </c>
      <c r="J49" s="1"/>
    </row>
    <row r="50" spans="1:11" ht="18.75" x14ac:dyDescent="0.25">
      <c r="A50" s="8" t="s">
        <v>224</v>
      </c>
      <c r="B50" s="60">
        <v>5</v>
      </c>
      <c r="C50" s="68">
        <v>0.5</v>
      </c>
      <c r="D50" s="93" t="s">
        <v>50</v>
      </c>
      <c r="E50" s="71" t="s">
        <v>50</v>
      </c>
      <c r="F50" s="17"/>
      <c r="G50" s="29" t="s">
        <v>50</v>
      </c>
      <c r="H50" s="17" t="s">
        <v>50</v>
      </c>
      <c r="I50" s="39" t="s">
        <v>70</v>
      </c>
      <c r="J50" s="41"/>
    </row>
    <row r="51" spans="1:11" x14ac:dyDescent="0.25">
      <c r="A51" s="1021" t="s">
        <v>40</v>
      </c>
      <c r="B51" s="1021"/>
      <c r="C51" s="1021"/>
      <c r="D51" s="1021"/>
      <c r="E51" s="1021"/>
      <c r="F51" s="1021"/>
      <c r="G51" s="1021"/>
      <c r="H51" s="1021"/>
      <c r="I51" s="1021"/>
      <c r="J51" s="1021"/>
    </row>
    <row r="52" spans="1:11" ht="18.75" x14ac:dyDescent="0.25">
      <c r="A52" s="8" t="s">
        <v>233</v>
      </c>
      <c r="B52" s="62">
        <v>9</v>
      </c>
      <c r="C52" s="68">
        <v>0.5</v>
      </c>
      <c r="D52" s="93" t="s">
        <v>50</v>
      </c>
      <c r="E52" s="16" t="s">
        <v>50</v>
      </c>
      <c r="F52" s="93" t="s">
        <v>50</v>
      </c>
      <c r="G52" s="17" t="s">
        <v>50</v>
      </c>
      <c r="H52" s="17" t="s">
        <v>50</v>
      </c>
      <c r="I52" s="1" t="s">
        <v>70</v>
      </c>
      <c r="J52" s="1"/>
    </row>
    <row r="53" spans="1:11" ht="18.75" x14ac:dyDescent="0.25">
      <c r="A53" s="8" t="s">
        <v>237</v>
      </c>
      <c r="B53" s="62">
        <v>5</v>
      </c>
      <c r="C53" s="68">
        <v>0.5</v>
      </c>
      <c r="D53" s="16" t="s">
        <v>50</v>
      </c>
      <c r="E53" s="93" t="s">
        <v>50</v>
      </c>
      <c r="F53" s="17" t="s">
        <v>50</v>
      </c>
      <c r="G53" s="17" t="s">
        <v>50</v>
      </c>
      <c r="H53" s="17" t="s">
        <v>50</v>
      </c>
      <c r="I53" s="1" t="s">
        <v>70</v>
      </c>
      <c r="J53" s="1"/>
    </row>
    <row r="54" spans="1:11" x14ac:dyDescent="0.25">
      <c r="A54" s="8" t="s">
        <v>231</v>
      </c>
      <c r="B54" s="62">
        <v>5</v>
      </c>
      <c r="C54" s="68">
        <v>0.5</v>
      </c>
      <c r="D54" s="16" t="s">
        <v>50</v>
      </c>
      <c r="E54" s="71" t="s">
        <v>50</v>
      </c>
      <c r="F54" s="17" t="s">
        <v>50</v>
      </c>
      <c r="G54" s="17" t="s">
        <v>50</v>
      </c>
      <c r="H54" s="17"/>
      <c r="I54" s="39" t="s">
        <v>70</v>
      </c>
      <c r="J54" s="1"/>
    </row>
    <row r="55" spans="1:11" x14ac:dyDescent="0.25">
      <c r="A55" s="91" t="s">
        <v>155</v>
      </c>
      <c r="B55" s="138">
        <v>2</v>
      </c>
      <c r="C55" s="130">
        <v>0.25</v>
      </c>
      <c r="D55" s="16" t="s">
        <v>50</v>
      </c>
      <c r="E55" s="71" t="s">
        <v>50</v>
      </c>
      <c r="F55" s="17" t="s">
        <v>50</v>
      </c>
      <c r="G55" s="17" t="s">
        <v>50</v>
      </c>
      <c r="H55" s="17" t="s">
        <v>50</v>
      </c>
      <c r="I55" s="140" t="s">
        <v>70</v>
      </c>
      <c r="J55" s="137" t="s">
        <v>295</v>
      </c>
    </row>
    <row r="56" spans="1:11" ht="18.75" x14ac:dyDescent="0.25">
      <c r="A56" s="91" t="s">
        <v>163</v>
      </c>
      <c r="B56" s="138">
        <v>4</v>
      </c>
      <c r="C56" s="130">
        <v>0.5</v>
      </c>
      <c r="D56" s="16" t="s">
        <v>50</v>
      </c>
      <c r="E56" s="71" t="s">
        <v>50</v>
      </c>
      <c r="F56" s="93" t="s">
        <v>50</v>
      </c>
      <c r="G56" s="17" t="s">
        <v>50</v>
      </c>
      <c r="H56" s="93" t="s">
        <v>50</v>
      </c>
      <c r="I56" s="137" t="s">
        <v>70</v>
      </c>
      <c r="J56" s="137" t="s">
        <v>295</v>
      </c>
    </row>
    <row r="57" spans="1:11" ht="18.75" x14ac:dyDescent="0.25">
      <c r="A57" s="8" t="s">
        <v>298</v>
      </c>
      <c r="B57" s="62">
        <v>6</v>
      </c>
      <c r="C57" s="68">
        <v>0.5</v>
      </c>
      <c r="D57" s="16" t="s">
        <v>50</v>
      </c>
      <c r="E57" s="93" t="s">
        <v>50</v>
      </c>
      <c r="F57" s="17" t="s">
        <v>50</v>
      </c>
      <c r="G57" s="17" t="s">
        <v>50</v>
      </c>
      <c r="H57" s="93" t="s">
        <v>50</v>
      </c>
      <c r="I57" s="1" t="s">
        <v>70</v>
      </c>
      <c r="J57" s="1"/>
    </row>
    <row r="58" spans="1:11" x14ac:dyDescent="0.25">
      <c r="A58" s="1020" t="s">
        <v>37</v>
      </c>
      <c r="B58" s="1020"/>
      <c r="C58" s="1020"/>
      <c r="D58" s="1020"/>
      <c r="E58" s="1020"/>
      <c r="F58" s="1020"/>
      <c r="G58" s="1020"/>
      <c r="H58" s="1020"/>
      <c r="I58" s="1020"/>
      <c r="J58" s="1020"/>
    </row>
    <row r="59" spans="1:11" ht="21" x14ac:dyDescent="0.25">
      <c r="A59" s="66" t="s">
        <v>0</v>
      </c>
      <c r="B59" s="152">
        <v>17</v>
      </c>
      <c r="C59" s="131">
        <v>0.75</v>
      </c>
      <c r="D59" s="70" t="s">
        <v>50</v>
      </c>
      <c r="E59" s="71" t="s">
        <v>50</v>
      </c>
      <c r="F59" s="70" t="s">
        <v>50</v>
      </c>
      <c r="G59" s="70" t="s">
        <v>50</v>
      </c>
      <c r="H59" s="13"/>
      <c r="I59" s="2" t="s">
        <v>69</v>
      </c>
      <c r="J59" s="2" t="s">
        <v>217</v>
      </c>
    </row>
    <row r="60" spans="1:11" x14ac:dyDescent="0.25">
      <c r="A60" s="66" t="s">
        <v>227</v>
      </c>
      <c r="B60" s="152">
        <v>9</v>
      </c>
      <c r="C60" s="131">
        <v>0.75</v>
      </c>
      <c r="D60" s="16" t="s">
        <v>50</v>
      </c>
      <c r="E60" s="71" t="s">
        <v>50</v>
      </c>
      <c r="F60" s="13" t="s">
        <v>50</v>
      </c>
      <c r="G60" s="13" t="s">
        <v>50</v>
      </c>
      <c r="H60" s="13"/>
      <c r="I60" s="2" t="s">
        <v>69</v>
      </c>
      <c r="J60" s="2" t="s">
        <v>217</v>
      </c>
    </row>
    <row r="61" spans="1:11" ht="21" x14ac:dyDescent="0.25">
      <c r="A61" s="8" t="s">
        <v>236</v>
      </c>
      <c r="B61" s="85">
        <v>8</v>
      </c>
      <c r="C61" s="86">
        <v>0.5</v>
      </c>
      <c r="D61" s="16" t="s">
        <v>50</v>
      </c>
      <c r="E61" s="70" t="s">
        <v>50</v>
      </c>
      <c r="F61" s="13" t="s">
        <v>50</v>
      </c>
      <c r="G61" s="70" t="s">
        <v>50</v>
      </c>
      <c r="H61" s="70" t="s">
        <v>50</v>
      </c>
      <c r="I61" s="1" t="s">
        <v>70</v>
      </c>
      <c r="J61" s="1"/>
    </row>
    <row r="62" spans="1:11" ht="30" x14ac:dyDescent="0.25">
      <c r="A62" s="103" t="s">
        <v>284</v>
      </c>
      <c r="B62" s="149">
        <v>7</v>
      </c>
      <c r="C62" s="148">
        <v>0.5</v>
      </c>
      <c r="D62" s="16" t="s">
        <v>50</v>
      </c>
      <c r="E62" s="70" t="s">
        <v>50</v>
      </c>
      <c r="F62" s="13" t="s">
        <v>50</v>
      </c>
      <c r="G62" s="70" t="s">
        <v>50</v>
      </c>
      <c r="H62" s="70" t="s">
        <v>50</v>
      </c>
      <c r="I62" s="145" t="s">
        <v>70</v>
      </c>
      <c r="J62" s="144" t="s">
        <v>296</v>
      </c>
      <c r="K62" s="102"/>
    </row>
    <row r="63" spans="1:11" ht="21" x14ac:dyDescent="0.25">
      <c r="A63" s="66" t="s">
        <v>1</v>
      </c>
      <c r="B63" s="152">
        <v>8</v>
      </c>
      <c r="C63" s="131">
        <v>0.75</v>
      </c>
      <c r="D63" s="16" t="s">
        <v>50</v>
      </c>
      <c r="E63" s="71" t="s">
        <v>50</v>
      </c>
      <c r="F63" s="70" t="s">
        <v>50</v>
      </c>
      <c r="G63" s="70" t="s">
        <v>50</v>
      </c>
      <c r="H63" s="13"/>
      <c r="I63" s="2" t="s">
        <v>69</v>
      </c>
      <c r="J63" s="2" t="s">
        <v>217</v>
      </c>
    </row>
    <row r="64" spans="1:11" ht="21" x14ac:dyDescent="0.25">
      <c r="A64" s="66" t="s">
        <v>2</v>
      </c>
      <c r="B64" s="152">
        <v>17</v>
      </c>
      <c r="C64" s="131">
        <v>0.75</v>
      </c>
      <c r="D64" s="70" t="s">
        <v>50</v>
      </c>
      <c r="E64" s="71" t="s">
        <v>50</v>
      </c>
      <c r="F64" s="70" t="s">
        <v>50</v>
      </c>
      <c r="G64" s="70" t="s">
        <v>50</v>
      </c>
      <c r="H64" s="13"/>
      <c r="I64" s="2" t="s">
        <v>69</v>
      </c>
      <c r="J64" s="2" t="s">
        <v>217</v>
      </c>
    </row>
    <row r="65" spans="1:11" ht="21" x14ac:dyDescent="0.25">
      <c r="A65" s="66" t="s">
        <v>14</v>
      </c>
      <c r="B65" s="152">
        <v>15</v>
      </c>
      <c r="C65" s="131">
        <v>0.75</v>
      </c>
      <c r="D65" s="70" t="s">
        <v>50</v>
      </c>
      <c r="E65" s="71" t="s">
        <v>50</v>
      </c>
      <c r="F65" s="13" t="s">
        <v>50</v>
      </c>
      <c r="G65" s="70" t="s">
        <v>50</v>
      </c>
      <c r="H65" s="13"/>
      <c r="I65" s="2" t="s">
        <v>69</v>
      </c>
      <c r="J65" s="2" t="s">
        <v>217</v>
      </c>
    </row>
    <row r="66" spans="1:11" ht="30" x14ac:dyDescent="0.25">
      <c r="A66" s="103" t="s">
        <v>286</v>
      </c>
      <c r="B66" s="150">
        <v>6</v>
      </c>
      <c r="C66" s="151">
        <v>0.5</v>
      </c>
      <c r="D66" s="16" t="s">
        <v>50</v>
      </c>
      <c r="E66" s="70" t="s">
        <v>50</v>
      </c>
      <c r="F66" s="13" t="s">
        <v>50</v>
      </c>
      <c r="G66" s="70" t="s">
        <v>50</v>
      </c>
      <c r="H66" s="70" t="s">
        <v>50</v>
      </c>
      <c r="I66" s="145" t="s">
        <v>70</v>
      </c>
      <c r="J66" s="144" t="s">
        <v>296</v>
      </c>
      <c r="K66" s="102"/>
    </row>
    <row r="67" spans="1:11" ht="21" x14ac:dyDescent="0.25">
      <c r="A67" s="8" t="s">
        <v>228</v>
      </c>
      <c r="B67" s="85">
        <v>5</v>
      </c>
      <c r="C67" s="86">
        <v>0.5</v>
      </c>
      <c r="D67" s="70" t="s">
        <v>50</v>
      </c>
      <c r="E67" s="70" t="s">
        <v>50</v>
      </c>
      <c r="F67" s="13" t="s">
        <v>50</v>
      </c>
      <c r="G67" s="13" t="s">
        <v>50</v>
      </c>
      <c r="H67" s="70" t="s">
        <v>50</v>
      </c>
      <c r="I67" s="1" t="s">
        <v>70</v>
      </c>
      <c r="J67" s="1"/>
    </row>
    <row r="68" spans="1:11" x14ac:dyDescent="0.25">
      <c r="A68" s="1020" t="s">
        <v>31</v>
      </c>
      <c r="B68" s="1020"/>
      <c r="C68" s="1020"/>
      <c r="D68" s="1020"/>
      <c r="E68" s="1020"/>
      <c r="F68" s="1020"/>
      <c r="G68" s="1020"/>
      <c r="H68" s="1020"/>
      <c r="I68" s="1020"/>
      <c r="J68" s="1020"/>
    </row>
    <row r="69" spans="1:11" ht="21" x14ac:dyDescent="0.25">
      <c r="A69" s="67" t="s">
        <v>300</v>
      </c>
      <c r="B69" s="153">
        <v>12</v>
      </c>
      <c r="C69" s="132">
        <v>0.75</v>
      </c>
      <c r="D69" s="19" t="s">
        <v>50</v>
      </c>
      <c r="E69" s="87" t="s">
        <v>50</v>
      </c>
      <c r="F69" s="20" t="s">
        <v>50</v>
      </c>
      <c r="G69" s="29" t="s">
        <v>50</v>
      </c>
      <c r="H69" s="17" t="s">
        <v>50</v>
      </c>
      <c r="I69" s="167" t="s">
        <v>69</v>
      </c>
      <c r="J69" s="2" t="s">
        <v>303</v>
      </c>
    </row>
    <row r="70" spans="1:11" ht="21" x14ac:dyDescent="0.25">
      <c r="A70" s="9" t="s">
        <v>15</v>
      </c>
      <c r="B70" s="32">
        <v>8</v>
      </c>
      <c r="C70" s="54">
        <v>0.75</v>
      </c>
      <c r="D70" s="87" t="s">
        <v>50</v>
      </c>
      <c r="E70" s="71" t="s">
        <v>50</v>
      </c>
      <c r="F70" s="20"/>
      <c r="G70" s="29" t="s">
        <v>50</v>
      </c>
      <c r="H70" s="29"/>
      <c r="I70" s="39" t="s">
        <v>69</v>
      </c>
      <c r="J70" s="1"/>
    </row>
    <row r="71" spans="1:11" ht="30" x14ac:dyDescent="0.25">
      <c r="A71" s="67" t="s">
        <v>21</v>
      </c>
      <c r="B71" s="153">
        <v>9</v>
      </c>
      <c r="C71" s="132">
        <v>0.75</v>
      </c>
      <c r="D71" s="19" t="s">
        <v>50</v>
      </c>
      <c r="E71" s="71" t="s">
        <v>50</v>
      </c>
      <c r="F71" s="20" t="s">
        <v>50</v>
      </c>
      <c r="G71" s="20" t="s">
        <v>50</v>
      </c>
      <c r="H71" s="20"/>
      <c r="I71" s="2" t="s">
        <v>69</v>
      </c>
      <c r="J71" s="168" t="s">
        <v>304</v>
      </c>
    </row>
    <row r="72" spans="1:11" x14ac:dyDescent="0.25">
      <c r="A72" s="9" t="s">
        <v>18</v>
      </c>
      <c r="B72" s="32">
        <v>14</v>
      </c>
      <c r="C72" s="54">
        <v>0.75</v>
      </c>
      <c r="D72" s="19" t="s">
        <v>50</v>
      </c>
      <c r="E72" s="71" t="s">
        <v>50</v>
      </c>
      <c r="F72" s="20" t="s">
        <v>50</v>
      </c>
      <c r="G72" s="29" t="s">
        <v>50</v>
      </c>
      <c r="H72" s="29"/>
      <c r="I72" s="39" t="s">
        <v>69</v>
      </c>
      <c r="J72" s="1"/>
    </row>
    <row r="73" spans="1:11" ht="30" x14ac:dyDescent="0.25">
      <c r="A73" s="9" t="s">
        <v>25</v>
      </c>
      <c r="B73" s="32">
        <v>7</v>
      </c>
      <c r="C73" s="54">
        <v>0.75</v>
      </c>
      <c r="D73" s="19" t="s">
        <v>50</v>
      </c>
      <c r="E73" s="71" t="s">
        <v>50</v>
      </c>
      <c r="F73" s="20" t="s">
        <v>50</v>
      </c>
      <c r="G73" s="29" t="s">
        <v>50</v>
      </c>
      <c r="H73" s="29"/>
      <c r="I73" s="39" t="s">
        <v>69</v>
      </c>
      <c r="J73" s="134" t="s">
        <v>281</v>
      </c>
    </row>
    <row r="74" spans="1:11" x14ac:dyDescent="0.25">
      <c r="A74" s="154" t="s">
        <v>299</v>
      </c>
      <c r="B74" s="155">
        <v>2</v>
      </c>
      <c r="C74" s="156">
        <v>0.25</v>
      </c>
      <c r="D74" s="19" t="s">
        <v>50</v>
      </c>
      <c r="E74" s="71" t="s">
        <v>50</v>
      </c>
      <c r="F74" s="20"/>
      <c r="G74" s="29" t="s">
        <v>50</v>
      </c>
      <c r="H74" s="29"/>
      <c r="I74" s="157" t="s">
        <v>70</v>
      </c>
      <c r="J74" s="158" t="s">
        <v>301</v>
      </c>
    </row>
    <row r="75" spans="1:11" x14ac:dyDescent="0.25">
      <c r="A75" s="154" t="s">
        <v>223</v>
      </c>
      <c r="B75" s="155">
        <v>1</v>
      </c>
      <c r="C75" s="156">
        <v>0.25</v>
      </c>
      <c r="D75" s="19" t="s">
        <v>50</v>
      </c>
      <c r="E75" s="71" t="s">
        <v>50</v>
      </c>
      <c r="F75" s="20"/>
      <c r="G75" s="29" t="s">
        <v>50</v>
      </c>
      <c r="H75" s="29"/>
      <c r="I75" s="157" t="s">
        <v>70</v>
      </c>
      <c r="J75" s="158" t="s">
        <v>301</v>
      </c>
    </row>
    <row r="76" spans="1:11" x14ac:dyDescent="0.25">
      <c r="A76" s="154" t="s">
        <v>54</v>
      </c>
      <c r="B76" s="155">
        <v>1</v>
      </c>
      <c r="C76" s="156">
        <v>0.25</v>
      </c>
      <c r="D76" s="19" t="s">
        <v>50</v>
      </c>
      <c r="E76" s="71" t="s">
        <v>50</v>
      </c>
      <c r="F76" s="20"/>
      <c r="G76" s="29" t="s">
        <v>50</v>
      </c>
      <c r="H76" s="29"/>
      <c r="I76" s="157" t="s">
        <v>70</v>
      </c>
      <c r="J76" s="158" t="s">
        <v>301</v>
      </c>
    </row>
    <row r="77" spans="1:11" x14ac:dyDescent="0.25">
      <c r="A77" s="67" t="s">
        <v>19</v>
      </c>
      <c r="B77" s="153">
        <v>7</v>
      </c>
      <c r="C77" s="132">
        <v>0.5</v>
      </c>
      <c r="D77" s="19" t="s">
        <v>50</v>
      </c>
      <c r="E77" s="71" t="s">
        <v>50</v>
      </c>
      <c r="F77" s="20" t="s">
        <v>50</v>
      </c>
      <c r="G77" s="20" t="s">
        <v>50</v>
      </c>
      <c r="H77" s="20" t="s">
        <v>50</v>
      </c>
      <c r="I77" s="167" t="s">
        <v>69</v>
      </c>
      <c r="J77" s="2" t="s">
        <v>305</v>
      </c>
    </row>
    <row r="78" spans="1:11" x14ac:dyDescent="0.25">
      <c r="A78" s="9" t="s">
        <v>234</v>
      </c>
      <c r="B78" s="64">
        <v>5</v>
      </c>
      <c r="C78" s="69">
        <v>0.5</v>
      </c>
      <c r="D78" s="19" t="s">
        <v>50</v>
      </c>
      <c r="E78" s="19" t="s">
        <v>50</v>
      </c>
      <c r="F78" s="20" t="s">
        <v>50</v>
      </c>
      <c r="G78" s="20" t="s">
        <v>50</v>
      </c>
      <c r="H78" s="20" t="s">
        <v>50</v>
      </c>
      <c r="I78" s="1" t="s">
        <v>70</v>
      </c>
      <c r="J78" s="1"/>
    </row>
    <row r="79" spans="1:11" ht="21" x14ac:dyDescent="0.25">
      <c r="A79" s="67" t="s">
        <v>16</v>
      </c>
      <c r="B79" s="159">
        <v>7</v>
      </c>
      <c r="C79" s="131">
        <v>0.5</v>
      </c>
      <c r="D79" s="19" t="s">
        <v>50</v>
      </c>
      <c r="E79" s="71" t="s">
        <v>50</v>
      </c>
      <c r="F79" s="20" t="s">
        <v>50</v>
      </c>
      <c r="G79" s="87" t="s">
        <v>50</v>
      </c>
      <c r="H79" s="20"/>
      <c r="I79" s="2" t="s">
        <v>69</v>
      </c>
      <c r="J79" s="2" t="s">
        <v>305</v>
      </c>
    </row>
    <row r="80" spans="1:11" ht="21" x14ac:dyDescent="0.25">
      <c r="A80" s="9" t="s">
        <v>27</v>
      </c>
      <c r="B80" s="64">
        <v>9</v>
      </c>
      <c r="C80" s="69">
        <v>0.5</v>
      </c>
      <c r="D80" s="87" t="s">
        <v>50</v>
      </c>
      <c r="E80" s="71" t="s">
        <v>50</v>
      </c>
      <c r="F80" s="23" t="s">
        <v>50</v>
      </c>
      <c r="G80" s="37" t="s">
        <v>50</v>
      </c>
      <c r="H80" s="88" t="s">
        <v>50</v>
      </c>
      <c r="I80" s="39" t="s">
        <v>69</v>
      </c>
      <c r="J80" s="41"/>
    </row>
    <row r="81" spans="1:11" x14ac:dyDescent="0.25">
      <c r="A81" s="1020" t="s">
        <v>89</v>
      </c>
      <c r="B81" s="1020"/>
      <c r="C81" s="1020"/>
      <c r="D81" s="1020"/>
      <c r="E81" s="1020"/>
      <c r="F81" s="1020"/>
      <c r="G81" s="1020"/>
      <c r="H81" s="1020"/>
      <c r="I81" s="1020"/>
      <c r="J81" s="1020"/>
    </row>
    <row r="82" spans="1:11" x14ac:dyDescent="0.25">
      <c r="A82" s="8" t="s">
        <v>91</v>
      </c>
      <c r="B82" s="36">
        <v>7</v>
      </c>
      <c r="C82" s="58">
        <v>0.33</v>
      </c>
      <c r="D82" s="16" t="s">
        <v>50</v>
      </c>
      <c r="E82" s="16" t="s">
        <v>50</v>
      </c>
      <c r="F82" s="17" t="s">
        <v>50</v>
      </c>
      <c r="G82" s="13" t="s">
        <v>50</v>
      </c>
      <c r="H82" s="13"/>
      <c r="I82" s="1" t="s">
        <v>68</v>
      </c>
      <c r="J82" s="1"/>
    </row>
    <row r="83" spans="1:11" x14ac:dyDescent="0.25">
      <c r="A83" s="91" t="s">
        <v>287</v>
      </c>
      <c r="B83" s="169">
        <v>10</v>
      </c>
      <c r="C83" s="170"/>
      <c r="D83" s="171"/>
      <c r="E83" s="171"/>
      <c r="F83" s="172"/>
      <c r="G83" s="172"/>
      <c r="H83" s="172"/>
      <c r="I83" s="137" t="s">
        <v>288</v>
      </c>
      <c r="J83" s="137" t="s">
        <v>306</v>
      </c>
    </row>
    <row r="84" spans="1:11" x14ac:dyDescent="0.25">
      <c r="A84" s="91" t="s">
        <v>99</v>
      </c>
      <c r="B84" s="138">
        <v>1</v>
      </c>
      <c r="C84" s="146"/>
      <c r="D84" s="171"/>
      <c r="E84" s="173"/>
      <c r="F84" s="174"/>
      <c r="G84" s="174"/>
      <c r="H84" s="174"/>
      <c r="I84" s="140" t="s">
        <v>70</v>
      </c>
      <c r="J84" s="137" t="s">
        <v>306</v>
      </c>
    </row>
    <row r="85" spans="1:11" x14ac:dyDescent="0.25">
      <c r="A85" s="91" t="s">
        <v>110</v>
      </c>
      <c r="B85" s="138">
        <v>1</v>
      </c>
      <c r="C85" s="146"/>
      <c r="D85" s="171"/>
      <c r="E85" s="173"/>
      <c r="F85" s="174"/>
      <c r="G85" s="174"/>
      <c r="H85" s="174"/>
      <c r="I85" s="140" t="s">
        <v>70</v>
      </c>
      <c r="J85" s="137" t="s">
        <v>306</v>
      </c>
    </row>
    <row r="86" spans="1:11" x14ac:dyDescent="0.25">
      <c r="A86" s="91" t="s">
        <v>108</v>
      </c>
      <c r="B86" s="138">
        <v>1</v>
      </c>
      <c r="C86" s="146"/>
      <c r="D86" s="171"/>
      <c r="E86" s="173"/>
      <c r="F86" s="174"/>
      <c r="G86" s="174"/>
      <c r="H86" s="174"/>
      <c r="I86" s="140" t="s">
        <v>70</v>
      </c>
      <c r="J86" s="137" t="s">
        <v>306</v>
      </c>
    </row>
    <row r="87" spans="1:11" x14ac:dyDescent="0.25">
      <c r="A87" s="91" t="s">
        <v>109</v>
      </c>
      <c r="B87" s="138">
        <v>1</v>
      </c>
      <c r="C87" s="146"/>
      <c r="D87" s="171"/>
      <c r="E87" s="173"/>
      <c r="F87" s="174"/>
      <c r="G87" s="174"/>
      <c r="H87" s="174"/>
      <c r="I87" s="140" t="s">
        <v>70</v>
      </c>
      <c r="J87" s="175" t="s">
        <v>306</v>
      </c>
    </row>
    <row r="88" spans="1:11" x14ac:dyDescent="0.25">
      <c r="A88" s="1020" t="s">
        <v>90</v>
      </c>
      <c r="B88" s="1020"/>
      <c r="C88" s="1020"/>
      <c r="D88" s="1020"/>
      <c r="E88" s="1020"/>
      <c r="F88" s="1020"/>
      <c r="G88" s="1020"/>
      <c r="H88" s="1020"/>
      <c r="I88" s="1020"/>
      <c r="J88" s="1020"/>
    </row>
    <row r="89" spans="1:11" ht="45" x14ac:dyDescent="0.25">
      <c r="A89" s="176" t="s">
        <v>35</v>
      </c>
      <c r="B89" s="36">
        <v>2</v>
      </c>
      <c r="C89" s="58">
        <v>0.2</v>
      </c>
      <c r="D89" s="24" t="s">
        <v>50</v>
      </c>
      <c r="E89" s="89" t="s">
        <v>50</v>
      </c>
      <c r="F89" s="24" t="s">
        <v>50</v>
      </c>
      <c r="G89" s="24" t="s">
        <v>50</v>
      </c>
      <c r="H89" s="24"/>
      <c r="I89" s="1" t="s">
        <v>68</v>
      </c>
      <c r="J89" s="177" t="s">
        <v>282</v>
      </c>
    </row>
    <row r="90" spans="1:11" ht="45" x14ac:dyDescent="0.25">
      <c r="A90" s="176" t="s">
        <v>41</v>
      </c>
      <c r="B90" s="36">
        <v>3</v>
      </c>
      <c r="C90" s="58">
        <v>0.2</v>
      </c>
      <c r="D90" s="24" t="s">
        <v>50</v>
      </c>
      <c r="E90" s="89" t="s">
        <v>50</v>
      </c>
      <c r="F90" s="24" t="s">
        <v>50</v>
      </c>
      <c r="G90" s="24" t="s">
        <v>50</v>
      </c>
      <c r="H90" s="24"/>
      <c r="I90" s="1" t="s">
        <v>68</v>
      </c>
      <c r="J90" s="177" t="s">
        <v>282</v>
      </c>
    </row>
    <row r="91" spans="1:11" ht="21" x14ac:dyDescent="0.25">
      <c r="A91" s="84" t="s">
        <v>55</v>
      </c>
      <c r="B91" s="178">
        <v>3</v>
      </c>
      <c r="C91" s="125">
        <v>0.33</v>
      </c>
      <c r="D91" s="24" t="s">
        <v>50</v>
      </c>
      <c r="E91" s="89" t="s">
        <v>50</v>
      </c>
      <c r="F91" s="90" t="s">
        <v>50</v>
      </c>
      <c r="G91" s="24" t="s">
        <v>50</v>
      </c>
      <c r="H91" s="24"/>
      <c r="I91" s="2" t="s">
        <v>68</v>
      </c>
      <c r="J91" s="2" t="s">
        <v>258</v>
      </c>
    </row>
    <row r="92" spans="1:11" ht="21" x14ac:dyDescent="0.25">
      <c r="A92" s="66" t="s">
        <v>20</v>
      </c>
      <c r="B92" s="178">
        <v>4</v>
      </c>
      <c r="C92" s="125">
        <v>0.33</v>
      </c>
      <c r="D92" s="16" t="s">
        <v>50</v>
      </c>
      <c r="E92" s="71" t="s">
        <v>50</v>
      </c>
      <c r="F92" s="90" t="s">
        <v>50</v>
      </c>
      <c r="G92" s="13" t="s">
        <v>50</v>
      </c>
      <c r="H92" s="13"/>
      <c r="I92" s="2" t="s">
        <v>68</v>
      </c>
      <c r="J92" s="2" t="s">
        <v>258</v>
      </c>
    </row>
    <row r="93" spans="1:11" ht="21" x14ac:dyDescent="0.25">
      <c r="A93" s="66" t="s">
        <v>22</v>
      </c>
      <c r="B93" s="178">
        <v>4</v>
      </c>
      <c r="C93" s="125">
        <v>0.33</v>
      </c>
      <c r="D93" s="16" t="s">
        <v>50</v>
      </c>
      <c r="E93" s="71" t="s">
        <v>50</v>
      </c>
      <c r="F93" s="90" t="s">
        <v>50</v>
      </c>
      <c r="G93" s="13" t="s">
        <v>50</v>
      </c>
      <c r="H93" s="13"/>
      <c r="I93" s="2" t="s">
        <v>68</v>
      </c>
      <c r="J93" s="2" t="s">
        <v>258</v>
      </c>
    </row>
    <row r="94" spans="1:11" ht="21" x14ac:dyDescent="0.25">
      <c r="A94" s="66" t="s">
        <v>23</v>
      </c>
      <c r="B94" s="178">
        <v>7</v>
      </c>
      <c r="C94" s="125">
        <v>0.33</v>
      </c>
      <c r="D94" s="16" t="s">
        <v>50</v>
      </c>
      <c r="E94" s="71" t="s">
        <v>50</v>
      </c>
      <c r="F94" s="90" t="s">
        <v>50</v>
      </c>
      <c r="G94" s="13" t="s">
        <v>50</v>
      </c>
      <c r="H94" s="13"/>
      <c r="I94" s="2" t="s">
        <v>68</v>
      </c>
      <c r="J94" s="2" t="s">
        <v>258</v>
      </c>
    </row>
    <row r="95" spans="1:11" x14ac:dyDescent="0.25">
      <c r="B95" s="7"/>
      <c r="C95" s="7"/>
      <c r="D95" s="4"/>
      <c r="E95" s="4"/>
      <c r="F95" s="1"/>
      <c r="G95" s="1"/>
      <c r="H95" s="1"/>
      <c r="I95" s="1"/>
      <c r="J95" s="1"/>
    </row>
    <row r="96" spans="1:11" x14ac:dyDescent="0.25">
      <c r="A96" s="2" t="s">
        <v>42</v>
      </c>
      <c r="B96" s="35">
        <f>SUM(B3:B94)</f>
        <v>555</v>
      </c>
      <c r="C96" s="35"/>
      <c r="D96" s="6"/>
      <c r="E96" s="6"/>
      <c r="F96" s="1"/>
      <c r="G96" s="1"/>
      <c r="H96" s="1"/>
      <c r="I96" s="1"/>
      <c r="J96" s="41"/>
      <c r="K96" s="129"/>
    </row>
    <row r="98" spans="1:1" x14ac:dyDescent="0.25">
      <c r="A98" s="179" t="s">
        <v>307</v>
      </c>
    </row>
    <row r="99" spans="1:1" x14ac:dyDescent="0.25">
      <c r="A99" s="180" t="s">
        <v>308</v>
      </c>
    </row>
    <row r="100" spans="1:1" x14ac:dyDescent="0.25">
      <c r="A100" s="181" t="s">
        <v>309</v>
      </c>
    </row>
    <row r="101" spans="1:1" x14ac:dyDescent="0.25">
      <c r="A101" s="182" t="s">
        <v>310</v>
      </c>
    </row>
    <row r="102" spans="1:1" x14ac:dyDescent="0.25">
      <c r="A102" s="46" t="s">
        <v>311</v>
      </c>
    </row>
  </sheetData>
  <mergeCells count="9">
    <mergeCell ref="A88:J88"/>
    <mergeCell ref="A43:J43"/>
    <mergeCell ref="A51:J51"/>
    <mergeCell ref="A58:J58"/>
    <mergeCell ref="A2:J2"/>
    <mergeCell ref="A17:J17"/>
    <mergeCell ref="A38:J38"/>
    <mergeCell ref="A68:J68"/>
    <mergeCell ref="A81:J81"/>
  </mergeCells>
  <pageMargins left="0.7" right="0.7" top="0.75" bottom="0.75" header="0.3" footer="0.3"/>
  <pageSetup paperSize="3"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731-43B5-4DF8-9F0A-2F8A6BC6080F}">
  <dimension ref="A2:B175"/>
  <sheetViews>
    <sheetView workbookViewId="0">
      <selection activeCell="I46" sqref="I46"/>
    </sheetView>
  </sheetViews>
  <sheetFormatPr defaultRowHeight="15" x14ac:dyDescent="0.25"/>
  <cols>
    <col min="1" max="1" width="33" bestFit="1" customWidth="1"/>
  </cols>
  <sheetData>
    <row r="2" spans="1:2" x14ac:dyDescent="0.25">
      <c r="A2" t="s">
        <v>213</v>
      </c>
      <c r="B2">
        <v>146</v>
      </c>
    </row>
    <row r="3" spans="1:2" x14ac:dyDescent="0.25">
      <c r="A3" t="s">
        <v>92</v>
      </c>
      <c r="B3">
        <v>22</v>
      </c>
    </row>
    <row r="4" spans="1:2" x14ac:dyDescent="0.25">
      <c r="A4" t="s">
        <v>244</v>
      </c>
      <c r="B4">
        <v>92</v>
      </c>
    </row>
    <row r="5" spans="1:2" x14ac:dyDescent="0.25">
      <c r="A5" t="s">
        <v>140</v>
      </c>
      <c r="B5">
        <v>71</v>
      </c>
    </row>
    <row r="6" spans="1:2" x14ac:dyDescent="0.25">
      <c r="A6" t="s">
        <v>243</v>
      </c>
      <c r="B6">
        <v>10</v>
      </c>
    </row>
    <row r="7" spans="1:2" x14ac:dyDescent="0.25">
      <c r="A7" t="s">
        <v>54</v>
      </c>
      <c r="B7">
        <v>143</v>
      </c>
    </row>
    <row r="8" spans="1:2" x14ac:dyDescent="0.25">
      <c r="A8" t="s">
        <v>242</v>
      </c>
      <c r="B8">
        <v>50</v>
      </c>
    </row>
    <row r="9" spans="1:2" x14ac:dyDescent="0.25">
      <c r="A9" t="s">
        <v>241</v>
      </c>
      <c r="B9">
        <v>68</v>
      </c>
    </row>
    <row r="10" spans="1:2" x14ac:dyDescent="0.25">
      <c r="A10" t="s">
        <v>178</v>
      </c>
      <c r="B10">
        <v>78</v>
      </c>
    </row>
    <row r="11" spans="1:2" x14ac:dyDescent="0.25">
      <c r="A11" t="s">
        <v>38</v>
      </c>
      <c r="B11">
        <v>74</v>
      </c>
    </row>
    <row r="12" spans="1:2" x14ac:dyDescent="0.25">
      <c r="A12" t="s">
        <v>39</v>
      </c>
      <c r="B12">
        <v>83</v>
      </c>
    </row>
    <row r="13" spans="1:2" x14ac:dyDescent="0.25">
      <c r="A13" t="s">
        <v>219</v>
      </c>
      <c r="B13">
        <v>110</v>
      </c>
    </row>
    <row r="14" spans="1:2" x14ac:dyDescent="0.25">
      <c r="A14" t="s">
        <v>110</v>
      </c>
      <c r="B14">
        <v>165</v>
      </c>
    </row>
    <row r="15" spans="1:2" x14ac:dyDescent="0.25">
      <c r="A15" t="s">
        <v>53</v>
      </c>
      <c r="B15">
        <v>62</v>
      </c>
    </row>
    <row r="16" spans="1:2" x14ac:dyDescent="0.25">
      <c r="A16" t="s">
        <v>172</v>
      </c>
      <c r="B16">
        <v>114</v>
      </c>
    </row>
    <row r="17" spans="1:2" x14ac:dyDescent="0.25">
      <c r="A17" t="s">
        <v>138</v>
      </c>
      <c r="B17">
        <v>69</v>
      </c>
    </row>
    <row r="18" spans="1:2" x14ac:dyDescent="0.25">
      <c r="A18" t="s">
        <v>37</v>
      </c>
      <c r="B18">
        <v>116</v>
      </c>
    </row>
    <row r="19" spans="1:2" x14ac:dyDescent="0.25">
      <c r="A19" t="s">
        <v>220</v>
      </c>
      <c r="B19">
        <v>82</v>
      </c>
    </row>
    <row r="20" spans="1:2" x14ac:dyDescent="0.25">
      <c r="A20" t="s">
        <v>40</v>
      </c>
      <c r="B20">
        <v>94</v>
      </c>
    </row>
    <row r="21" spans="1:2" x14ac:dyDescent="0.25">
      <c r="A21" t="s">
        <v>96</v>
      </c>
      <c r="B21">
        <v>19</v>
      </c>
    </row>
    <row r="22" spans="1:2" x14ac:dyDescent="0.25">
      <c r="A22" t="s">
        <v>94</v>
      </c>
      <c r="B22">
        <v>17</v>
      </c>
    </row>
    <row r="23" spans="1:2" x14ac:dyDescent="0.25">
      <c r="A23" t="s">
        <v>15</v>
      </c>
      <c r="B23">
        <v>137</v>
      </c>
    </row>
    <row r="24" spans="1:2" x14ac:dyDescent="0.25">
      <c r="A24" t="s">
        <v>21</v>
      </c>
      <c r="B24">
        <v>138</v>
      </c>
    </row>
    <row r="25" spans="1:2" x14ac:dyDescent="0.25">
      <c r="A25" t="s">
        <v>91</v>
      </c>
      <c r="B25">
        <v>162</v>
      </c>
    </row>
    <row r="26" spans="1:2" x14ac:dyDescent="0.25">
      <c r="A26" t="s">
        <v>106</v>
      </c>
      <c r="B26">
        <v>15</v>
      </c>
    </row>
    <row r="27" spans="1:2" x14ac:dyDescent="0.25">
      <c r="A27" t="s">
        <v>190</v>
      </c>
      <c r="B27">
        <v>121</v>
      </c>
    </row>
    <row r="28" spans="1:2" x14ac:dyDescent="0.25">
      <c r="A28" t="s">
        <v>240</v>
      </c>
      <c r="B28">
        <v>75</v>
      </c>
    </row>
    <row r="29" spans="1:2" x14ac:dyDescent="0.25">
      <c r="A29" t="s">
        <v>166</v>
      </c>
      <c r="B29">
        <v>108</v>
      </c>
    </row>
    <row r="30" spans="1:2" x14ac:dyDescent="0.25">
      <c r="A30" t="s">
        <v>151</v>
      </c>
      <c r="B30">
        <v>60</v>
      </c>
    </row>
    <row r="31" spans="1:2" x14ac:dyDescent="0.25">
      <c r="A31" t="s">
        <v>221</v>
      </c>
      <c r="B31">
        <v>141</v>
      </c>
    </row>
    <row r="32" spans="1:2" x14ac:dyDescent="0.25">
      <c r="A32" t="s">
        <v>162</v>
      </c>
      <c r="B32">
        <v>104</v>
      </c>
    </row>
    <row r="33" spans="1:2" x14ac:dyDescent="0.25">
      <c r="A33" t="s">
        <v>238</v>
      </c>
      <c r="B33">
        <v>49</v>
      </c>
    </row>
    <row r="34" spans="1:2" x14ac:dyDescent="0.25">
      <c r="A34" t="s">
        <v>100</v>
      </c>
      <c r="B34">
        <v>12</v>
      </c>
    </row>
    <row r="35" spans="1:2" x14ac:dyDescent="0.25">
      <c r="A35" t="s">
        <v>155</v>
      </c>
      <c r="B35">
        <v>100</v>
      </c>
    </row>
    <row r="36" spans="1:2" x14ac:dyDescent="0.25">
      <c r="A36" t="s">
        <v>170</v>
      </c>
      <c r="B36">
        <v>112</v>
      </c>
    </row>
    <row r="37" spans="1:2" x14ac:dyDescent="0.25">
      <c r="A37" t="s">
        <v>26</v>
      </c>
      <c r="B37">
        <v>88</v>
      </c>
    </row>
    <row r="38" spans="1:2" x14ac:dyDescent="0.25">
      <c r="A38" t="s">
        <v>191</v>
      </c>
      <c r="B38">
        <v>123</v>
      </c>
    </row>
    <row r="39" spans="1:2" x14ac:dyDescent="0.25">
      <c r="A39" t="s">
        <v>117</v>
      </c>
      <c r="B39">
        <v>14</v>
      </c>
    </row>
    <row r="40" spans="1:2" x14ac:dyDescent="0.25">
      <c r="A40" t="s">
        <v>239</v>
      </c>
      <c r="B40">
        <v>63</v>
      </c>
    </row>
    <row r="41" spans="1:2" x14ac:dyDescent="0.25">
      <c r="A41" t="s">
        <v>173</v>
      </c>
      <c r="B41">
        <v>115</v>
      </c>
    </row>
    <row r="42" spans="1:2" x14ac:dyDescent="0.25">
      <c r="A42" t="s">
        <v>18</v>
      </c>
      <c r="B42">
        <v>139</v>
      </c>
    </row>
    <row r="43" spans="1:2" x14ac:dyDescent="0.25">
      <c r="A43" t="s">
        <v>30</v>
      </c>
      <c r="B43">
        <v>30</v>
      </c>
    </row>
    <row r="44" spans="1:2" x14ac:dyDescent="0.25">
      <c r="A44" t="s">
        <v>122</v>
      </c>
      <c r="B44">
        <v>33</v>
      </c>
    </row>
    <row r="45" spans="1:2" x14ac:dyDescent="0.25">
      <c r="A45" t="s">
        <v>12</v>
      </c>
      <c r="B45">
        <v>3</v>
      </c>
    </row>
    <row r="46" spans="1:2" x14ac:dyDescent="0.25">
      <c r="A46" t="s">
        <v>113</v>
      </c>
      <c r="B46">
        <v>7</v>
      </c>
    </row>
    <row r="47" spans="1:2" x14ac:dyDescent="0.25">
      <c r="A47" t="s">
        <v>130</v>
      </c>
      <c r="B47">
        <v>38</v>
      </c>
    </row>
    <row r="48" spans="1:2" x14ac:dyDescent="0.25">
      <c r="A48" t="s">
        <v>132</v>
      </c>
      <c r="B48">
        <v>40</v>
      </c>
    </row>
    <row r="49" spans="1:2" x14ac:dyDescent="0.25">
      <c r="A49" t="s">
        <v>152</v>
      </c>
      <c r="B49">
        <v>163</v>
      </c>
    </row>
    <row r="50" spans="1:2" x14ac:dyDescent="0.25">
      <c r="A50" t="s">
        <v>222</v>
      </c>
      <c r="B50">
        <v>136</v>
      </c>
    </row>
    <row r="51" spans="1:2" x14ac:dyDescent="0.25">
      <c r="A51" t="s">
        <v>93</v>
      </c>
      <c r="B51">
        <v>23</v>
      </c>
    </row>
    <row r="52" spans="1:2" x14ac:dyDescent="0.25">
      <c r="A52" t="s">
        <v>89</v>
      </c>
      <c r="B52">
        <v>161</v>
      </c>
    </row>
    <row r="53" spans="1:2" x14ac:dyDescent="0.25">
      <c r="A53" t="s">
        <v>202</v>
      </c>
      <c r="B53">
        <v>152</v>
      </c>
    </row>
    <row r="54" spans="1:2" x14ac:dyDescent="0.25">
      <c r="A54" t="s">
        <v>125</v>
      </c>
      <c r="B54">
        <v>25</v>
      </c>
    </row>
    <row r="55" spans="1:2" x14ac:dyDescent="0.25">
      <c r="A55" t="s">
        <v>153</v>
      </c>
      <c r="B55">
        <v>98</v>
      </c>
    </row>
    <row r="56" spans="1:2" x14ac:dyDescent="0.25">
      <c r="A56" t="s">
        <v>157</v>
      </c>
      <c r="B56">
        <v>103</v>
      </c>
    </row>
    <row r="57" spans="1:2" x14ac:dyDescent="0.25">
      <c r="A57" t="s">
        <v>237</v>
      </c>
      <c r="B57">
        <v>96</v>
      </c>
    </row>
    <row r="58" spans="1:2" x14ac:dyDescent="0.25">
      <c r="A58" t="s">
        <v>169</v>
      </c>
      <c r="B58">
        <v>111</v>
      </c>
    </row>
    <row r="59" spans="1:2" x14ac:dyDescent="0.25">
      <c r="A59" t="s">
        <v>158</v>
      </c>
      <c r="B59">
        <v>79</v>
      </c>
    </row>
    <row r="60" spans="1:2" x14ac:dyDescent="0.25">
      <c r="A60" t="s">
        <v>108</v>
      </c>
      <c r="B60">
        <v>166</v>
      </c>
    </row>
    <row r="61" spans="1:2" x14ac:dyDescent="0.25">
      <c r="A61" t="s">
        <v>107</v>
      </c>
      <c r="B61">
        <v>16</v>
      </c>
    </row>
    <row r="62" spans="1:2" x14ac:dyDescent="0.25">
      <c r="A62" t="s">
        <v>115</v>
      </c>
      <c r="B62">
        <v>9</v>
      </c>
    </row>
    <row r="63" spans="1:2" x14ac:dyDescent="0.25">
      <c r="A63" t="s">
        <v>236</v>
      </c>
      <c r="B63">
        <v>119</v>
      </c>
    </row>
    <row r="64" spans="1:2" x14ac:dyDescent="0.25">
      <c r="A64" t="s">
        <v>127</v>
      </c>
      <c r="B64">
        <v>27</v>
      </c>
    </row>
    <row r="65" spans="1:2" x14ac:dyDescent="0.25">
      <c r="A65" t="s">
        <v>126</v>
      </c>
      <c r="B65">
        <v>26</v>
      </c>
    </row>
    <row r="66" spans="1:2" x14ac:dyDescent="0.25">
      <c r="A66" t="s">
        <v>181</v>
      </c>
      <c r="B66">
        <v>80</v>
      </c>
    </row>
    <row r="67" spans="1:2" x14ac:dyDescent="0.25">
      <c r="A67" t="s">
        <v>201</v>
      </c>
      <c r="B67">
        <v>153</v>
      </c>
    </row>
    <row r="68" spans="1:2" x14ac:dyDescent="0.25">
      <c r="A68" t="s">
        <v>163</v>
      </c>
      <c r="B68">
        <v>105</v>
      </c>
    </row>
    <row r="69" spans="1:2" x14ac:dyDescent="0.25">
      <c r="A69" t="s">
        <v>235</v>
      </c>
      <c r="B69">
        <v>24</v>
      </c>
    </row>
    <row r="70" spans="1:2" x14ac:dyDescent="0.25">
      <c r="A70" t="s">
        <v>109</v>
      </c>
      <c r="B70">
        <v>167</v>
      </c>
    </row>
    <row r="71" spans="1:2" x14ac:dyDescent="0.25">
      <c r="A71" t="s">
        <v>234</v>
      </c>
      <c r="B71">
        <v>156</v>
      </c>
    </row>
    <row r="72" spans="1:2" x14ac:dyDescent="0.25">
      <c r="A72" t="s">
        <v>156</v>
      </c>
      <c r="B72">
        <v>102</v>
      </c>
    </row>
    <row r="73" spans="1:2" x14ac:dyDescent="0.25">
      <c r="A73" t="s">
        <v>176</v>
      </c>
      <c r="B73">
        <v>101</v>
      </c>
    </row>
    <row r="74" spans="1:2" x14ac:dyDescent="0.25">
      <c r="A74" t="s">
        <v>233</v>
      </c>
      <c r="B74">
        <v>95</v>
      </c>
    </row>
    <row r="75" spans="1:2" x14ac:dyDescent="0.25">
      <c r="A75" t="s">
        <v>119</v>
      </c>
      <c r="B75">
        <v>29</v>
      </c>
    </row>
    <row r="76" spans="1:2" x14ac:dyDescent="0.25">
      <c r="A76" t="s">
        <v>33</v>
      </c>
      <c r="B76">
        <v>84</v>
      </c>
    </row>
    <row r="77" spans="1:2" x14ac:dyDescent="0.25">
      <c r="A77" t="s">
        <v>182</v>
      </c>
      <c r="B77">
        <v>86</v>
      </c>
    </row>
    <row r="78" spans="1:2" x14ac:dyDescent="0.25">
      <c r="A78" t="s">
        <v>23</v>
      </c>
      <c r="B78">
        <v>174</v>
      </c>
    </row>
    <row r="79" spans="1:2" x14ac:dyDescent="0.25">
      <c r="A79" t="s">
        <v>22</v>
      </c>
      <c r="B79">
        <v>173</v>
      </c>
    </row>
    <row r="80" spans="1:2" x14ac:dyDescent="0.25">
      <c r="A80" t="s">
        <v>20</v>
      </c>
      <c r="B80">
        <v>172</v>
      </c>
    </row>
    <row r="81" spans="1:2" x14ac:dyDescent="0.25">
      <c r="A81" t="s">
        <v>146</v>
      </c>
      <c r="B81">
        <v>55</v>
      </c>
    </row>
    <row r="82" spans="1:2" x14ac:dyDescent="0.25">
      <c r="A82" t="s">
        <v>4</v>
      </c>
      <c r="B82">
        <v>46</v>
      </c>
    </row>
    <row r="83" spans="1:2" x14ac:dyDescent="0.25">
      <c r="A83" t="s">
        <v>118</v>
      </c>
      <c r="B83">
        <v>28</v>
      </c>
    </row>
    <row r="84" spans="1:2" x14ac:dyDescent="0.25">
      <c r="A84" t="s">
        <v>9</v>
      </c>
      <c r="B84">
        <v>1</v>
      </c>
    </row>
    <row r="85" spans="1:2" x14ac:dyDescent="0.25">
      <c r="A85" t="s">
        <v>111</v>
      </c>
      <c r="B85">
        <v>5</v>
      </c>
    </row>
    <row r="86" spans="1:2" x14ac:dyDescent="0.25">
      <c r="A86" t="s">
        <v>5</v>
      </c>
      <c r="B86">
        <v>47</v>
      </c>
    </row>
    <row r="87" spans="1:2" x14ac:dyDescent="0.25">
      <c r="A87" t="s">
        <v>147</v>
      </c>
      <c r="B87">
        <v>56</v>
      </c>
    </row>
    <row r="88" spans="1:2" x14ac:dyDescent="0.25">
      <c r="A88" t="s">
        <v>1</v>
      </c>
      <c r="B88">
        <v>124</v>
      </c>
    </row>
    <row r="89" spans="1:2" x14ac:dyDescent="0.25">
      <c r="A89" t="s">
        <v>105</v>
      </c>
      <c r="B89">
        <v>133</v>
      </c>
    </row>
    <row r="90" spans="1:2" x14ac:dyDescent="0.25">
      <c r="A90" t="s">
        <v>3</v>
      </c>
      <c r="B90">
        <v>45</v>
      </c>
    </row>
    <row r="91" spans="1:2" x14ac:dyDescent="0.25">
      <c r="A91" t="s">
        <v>145</v>
      </c>
      <c r="B91">
        <v>54</v>
      </c>
    </row>
    <row r="92" spans="1:2" x14ac:dyDescent="0.25">
      <c r="A92" t="s">
        <v>16</v>
      </c>
      <c r="B92">
        <v>157</v>
      </c>
    </row>
    <row r="93" spans="1:2" x14ac:dyDescent="0.25">
      <c r="A93" t="s">
        <v>199</v>
      </c>
      <c r="B93">
        <v>158</v>
      </c>
    </row>
    <row r="94" spans="1:2" x14ac:dyDescent="0.25">
      <c r="A94" t="s">
        <v>0</v>
      </c>
      <c r="B94">
        <v>117</v>
      </c>
    </row>
    <row r="95" spans="1:2" x14ac:dyDescent="0.25">
      <c r="A95" t="s">
        <v>6</v>
      </c>
      <c r="B95">
        <v>48</v>
      </c>
    </row>
    <row r="96" spans="1:2" x14ac:dyDescent="0.25">
      <c r="A96" t="s">
        <v>52</v>
      </c>
      <c r="B96">
        <v>61</v>
      </c>
    </row>
    <row r="97" spans="1:2" x14ac:dyDescent="0.25">
      <c r="A97" t="s">
        <v>13</v>
      </c>
      <c r="B97">
        <v>36</v>
      </c>
    </row>
    <row r="98" spans="1:2" x14ac:dyDescent="0.25">
      <c r="A98" t="s">
        <v>128</v>
      </c>
      <c r="B98">
        <v>42</v>
      </c>
    </row>
    <row r="99" spans="1:2" x14ac:dyDescent="0.25">
      <c r="A99" t="s">
        <v>7</v>
      </c>
      <c r="B99">
        <v>64</v>
      </c>
    </row>
    <row r="100" spans="1:2" x14ac:dyDescent="0.25">
      <c r="A100" t="s">
        <v>136</v>
      </c>
      <c r="B100">
        <v>66</v>
      </c>
    </row>
    <row r="101" spans="1:2" x14ac:dyDescent="0.25">
      <c r="A101" t="s">
        <v>196</v>
      </c>
      <c r="B101">
        <v>132</v>
      </c>
    </row>
    <row r="102" spans="1:2" x14ac:dyDescent="0.25">
      <c r="A102" t="s">
        <v>214</v>
      </c>
      <c r="B102">
        <v>147</v>
      </c>
    </row>
    <row r="103" spans="1:2" x14ac:dyDescent="0.25">
      <c r="A103" t="s">
        <v>171</v>
      </c>
      <c r="B103">
        <v>113</v>
      </c>
    </row>
    <row r="104" spans="1:2" x14ac:dyDescent="0.25">
      <c r="A104" t="s">
        <v>121</v>
      </c>
      <c r="B104">
        <v>32</v>
      </c>
    </row>
    <row r="105" spans="1:2" x14ac:dyDescent="0.25">
      <c r="A105" t="s">
        <v>124</v>
      </c>
      <c r="B105">
        <v>35</v>
      </c>
    </row>
    <row r="106" spans="1:2" x14ac:dyDescent="0.25">
      <c r="A106" t="s">
        <v>101</v>
      </c>
      <c r="B106">
        <v>127</v>
      </c>
    </row>
    <row r="107" spans="1:2" x14ac:dyDescent="0.25">
      <c r="A107" t="s">
        <v>104</v>
      </c>
      <c r="B107">
        <v>130</v>
      </c>
    </row>
    <row r="108" spans="1:2" x14ac:dyDescent="0.25">
      <c r="A108" t="s">
        <v>90</v>
      </c>
      <c r="B108">
        <v>168</v>
      </c>
    </row>
    <row r="109" spans="1:2" x14ac:dyDescent="0.25">
      <c r="A109" t="s">
        <v>41</v>
      </c>
      <c r="B109">
        <v>170</v>
      </c>
    </row>
    <row r="110" spans="1:2" x14ac:dyDescent="0.25">
      <c r="A110" t="s">
        <v>35</v>
      </c>
      <c r="B110">
        <v>169</v>
      </c>
    </row>
    <row r="111" spans="1:2" x14ac:dyDescent="0.25">
      <c r="A111" t="s">
        <v>55</v>
      </c>
      <c r="B111">
        <v>171</v>
      </c>
    </row>
    <row r="112" spans="1:2" x14ac:dyDescent="0.25">
      <c r="A112" t="s">
        <v>10</v>
      </c>
      <c r="B112">
        <v>2</v>
      </c>
    </row>
    <row r="113" spans="1:2" x14ac:dyDescent="0.25">
      <c r="A113" t="s">
        <v>112</v>
      </c>
      <c r="B113">
        <v>6</v>
      </c>
    </row>
    <row r="114" spans="1:2" x14ac:dyDescent="0.25">
      <c r="A114" t="s">
        <v>8</v>
      </c>
      <c r="B114">
        <v>65</v>
      </c>
    </row>
    <row r="115" spans="1:2" x14ac:dyDescent="0.25">
      <c r="A115" t="s">
        <v>137</v>
      </c>
      <c r="B115">
        <v>67</v>
      </c>
    </row>
    <row r="116" spans="1:2" x14ac:dyDescent="0.25">
      <c r="A116" t="s">
        <v>165</v>
      </c>
      <c r="B116">
        <v>107</v>
      </c>
    </row>
    <row r="117" spans="1:2" x14ac:dyDescent="0.25">
      <c r="A117" t="s">
        <v>195</v>
      </c>
      <c r="B117">
        <v>131</v>
      </c>
    </row>
    <row r="118" spans="1:2" x14ac:dyDescent="0.25">
      <c r="A118" t="s">
        <v>177</v>
      </c>
      <c r="B118">
        <v>77</v>
      </c>
    </row>
    <row r="119" spans="1:2" x14ac:dyDescent="0.25">
      <c r="A119" t="s">
        <v>174</v>
      </c>
      <c r="B119">
        <v>76</v>
      </c>
    </row>
    <row r="120" spans="1:2" x14ac:dyDescent="0.25">
      <c r="A120" t="s">
        <v>95</v>
      </c>
      <c r="B120">
        <v>18</v>
      </c>
    </row>
    <row r="121" spans="1:2" x14ac:dyDescent="0.25">
      <c r="A121" t="s">
        <v>14</v>
      </c>
      <c r="B121">
        <v>126</v>
      </c>
    </row>
    <row r="122" spans="1:2" x14ac:dyDescent="0.25">
      <c r="A122" t="s">
        <v>103</v>
      </c>
      <c r="B122">
        <v>129</v>
      </c>
    </row>
    <row r="123" spans="1:2" x14ac:dyDescent="0.25">
      <c r="A123" t="s">
        <v>167</v>
      </c>
      <c r="B123">
        <v>109</v>
      </c>
    </row>
    <row r="124" spans="1:2" x14ac:dyDescent="0.25">
      <c r="A124" t="s">
        <v>98</v>
      </c>
      <c r="B124">
        <v>21</v>
      </c>
    </row>
    <row r="125" spans="1:2" x14ac:dyDescent="0.25">
      <c r="A125" t="s">
        <v>32</v>
      </c>
      <c r="B125">
        <v>44</v>
      </c>
    </row>
    <row r="126" spans="1:2" x14ac:dyDescent="0.25">
      <c r="A126" t="s">
        <v>232</v>
      </c>
      <c r="B126">
        <v>81</v>
      </c>
    </row>
    <row r="127" spans="1:2" x14ac:dyDescent="0.25">
      <c r="A127" t="s">
        <v>187</v>
      </c>
      <c r="B127">
        <v>90</v>
      </c>
    </row>
    <row r="128" spans="1:2" x14ac:dyDescent="0.25">
      <c r="A128" t="s">
        <v>116</v>
      </c>
      <c r="B128">
        <v>13</v>
      </c>
    </row>
    <row r="129" spans="1:2" x14ac:dyDescent="0.25">
      <c r="A129" t="s">
        <v>198</v>
      </c>
      <c r="B129">
        <v>154</v>
      </c>
    </row>
    <row r="130" spans="1:2" x14ac:dyDescent="0.25">
      <c r="A130" t="s">
        <v>188</v>
      </c>
      <c r="B130">
        <v>91</v>
      </c>
    </row>
    <row r="131" spans="1:2" x14ac:dyDescent="0.25">
      <c r="A131" t="s">
        <v>203</v>
      </c>
      <c r="B131">
        <v>151</v>
      </c>
    </row>
    <row r="132" spans="1:2" x14ac:dyDescent="0.25">
      <c r="A132" t="s">
        <v>99</v>
      </c>
      <c r="B132">
        <v>164</v>
      </c>
    </row>
    <row r="133" spans="1:2" x14ac:dyDescent="0.25">
      <c r="A133" t="s">
        <v>204</v>
      </c>
      <c r="B133">
        <v>150</v>
      </c>
    </row>
    <row r="134" spans="1:2" x14ac:dyDescent="0.25">
      <c r="A134" t="s">
        <v>210</v>
      </c>
      <c r="B134">
        <v>144</v>
      </c>
    </row>
    <row r="135" spans="1:2" x14ac:dyDescent="0.25">
      <c r="A135" t="s">
        <v>231</v>
      </c>
      <c r="B135">
        <v>97</v>
      </c>
    </row>
    <row r="136" spans="1:2" x14ac:dyDescent="0.25">
      <c r="A136" t="s">
        <v>212</v>
      </c>
      <c r="B136">
        <v>145</v>
      </c>
    </row>
    <row r="137" spans="1:2" x14ac:dyDescent="0.25">
      <c r="A137" t="s">
        <v>211</v>
      </c>
      <c r="B137">
        <v>122</v>
      </c>
    </row>
    <row r="138" spans="1:2" x14ac:dyDescent="0.25">
      <c r="A138" t="s">
        <v>164</v>
      </c>
      <c r="B138">
        <v>106</v>
      </c>
    </row>
    <row r="139" spans="1:2" x14ac:dyDescent="0.25">
      <c r="A139" t="s">
        <v>230</v>
      </c>
      <c r="B139">
        <v>89</v>
      </c>
    </row>
    <row r="140" spans="1:2" x14ac:dyDescent="0.25">
      <c r="A140" t="s">
        <v>2</v>
      </c>
      <c r="B140">
        <v>125</v>
      </c>
    </row>
    <row r="141" spans="1:2" x14ac:dyDescent="0.25">
      <c r="A141" t="s">
        <v>102</v>
      </c>
      <c r="B141">
        <v>128</v>
      </c>
    </row>
    <row r="142" spans="1:2" x14ac:dyDescent="0.25">
      <c r="A142" t="s">
        <v>139</v>
      </c>
      <c r="B142">
        <v>70</v>
      </c>
    </row>
    <row r="143" spans="1:2" x14ac:dyDescent="0.25">
      <c r="A143" t="s">
        <v>189</v>
      </c>
      <c r="B143">
        <v>120</v>
      </c>
    </row>
    <row r="144" spans="1:2" x14ac:dyDescent="0.25">
      <c r="A144" t="s">
        <v>97</v>
      </c>
      <c r="B144">
        <v>20</v>
      </c>
    </row>
    <row r="145" spans="1:2" x14ac:dyDescent="0.25">
      <c r="A145" t="s">
        <v>228</v>
      </c>
      <c r="B145">
        <v>134</v>
      </c>
    </row>
    <row r="146" spans="1:2" x14ac:dyDescent="0.25">
      <c r="A146" t="s">
        <v>229</v>
      </c>
      <c r="B146">
        <v>11</v>
      </c>
    </row>
    <row r="147" spans="1:2" x14ac:dyDescent="0.25">
      <c r="A147" t="s">
        <v>19</v>
      </c>
      <c r="B147">
        <v>155</v>
      </c>
    </row>
    <row r="148" spans="1:2" x14ac:dyDescent="0.25">
      <c r="A148" t="s">
        <v>209</v>
      </c>
      <c r="B148">
        <v>148</v>
      </c>
    </row>
    <row r="149" spans="1:2" x14ac:dyDescent="0.25">
      <c r="A149" t="s">
        <v>223</v>
      </c>
      <c r="B149">
        <v>142</v>
      </c>
    </row>
    <row r="150" spans="1:2" x14ac:dyDescent="0.25">
      <c r="A150" t="s">
        <v>34</v>
      </c>
      <c r="B150">
        <v>85</v>
      </c>
    </row>
    <row r="151" spans="1:2" x14ac:dyDescent="0.25">
      <c r="A151" t="s">
        <v>185</v>
      </c>
      <c r="B151">
        <v>87</v>
      </c>
    </row>
    <row r="152" spans="1:2" x14ac:dyDescent="0.25">
      <c r="A152" t="s">
        <v>28</v>
      </c>
      <c r="B152">
        <v>53</v>
      </c>
    </row>
    <row r="153" spans="1:2" x14ac:dyDescent="0.25">
      <c r="A153" t="s">
        <v>150</v>
      </c>
      <c r="B153">
        <v>59</v>
      </c>
    </row>
    <row r="154" spans="1:2" x14ac:dyDescent="0.25">
      <c r="A154" t="s">
        <v>24</v>
      </c>
      <c r="B154">
        <v>52</v>
      </c>
    </row>
    <row r="155" spans="1:2" x14ac:dyDescent="0.25">
      <c r="A155" t="s">
        <v>148</v>
      </c>
      <c r="B155">
        <v>57</v>
      </c>
    </row>
    <row r="156" spans="1:2" x14ac:dyDescent="0.25">
      <c r="A156" t="s">
        <v>27</v>
      </c>
      <c r="B156">
        <v>160</v>
      </c>
    </row>
    <row r="157" spans="1:2" x14ac:dyDescent="0.25">
      <c r="A157" t="s">
        <v>200</v>
      </c>
      <c r="B157">
        <v>159</v>
      </c>
    </row>
    <row r="158" spans="1:2" x14ac:dyDescent="0.25">
      <c r="A158" t="s">
        <v>227</v>
      </c>
      <c r="B158">
        <v>118</v>
      </c>
    </row>
    <row r="159" spans="1:2" x14ac:dyDescent="0.25">
      <c r="A159" t="s">
        <v>17</v>
      </c>
      <c r="B159">
        <v>51</v>
      </c>
    </row>
    <row r="160" spans="1:2" x14ac:dyDescent="0.25">
      <c r="A160" t="s">
        <v>149</v>
      </c>
      <c r="B160">
        <v>58</v>
      </c>
    </row>
    <row r="161" spans="1:2" x14ac:dyDescent="0.25">
      <c r="A161" t="s">
        <v>29</v>
      </c>
      <c r="B161">
        <v>37</v>
      </c>
    </row>
    <row r="162" spans="1:2" x14ac:dyDescent="0.25">
      <c r="A162" t="s">
        <v>129</v>
      </c>
      <c r="B162">
        <v>43</v>
      </c>
    </row>
    <row r="163" spans="1:2" x14ac:dyDescent="0.25">
      <c r="A163" t="s">
        <v>226</v>
      </c>
      <c r="B163">
        <v>73</v>
      </c>
    </row>
    <row r="164" spans="1:2" x14ac:dyDescent="0.25">
      <c r="A164" t="s">
        <v>224</v>
      </c>
      <c r="B164">
        <v>93</v>
      </c>
    </row>
    <row r="165" spans="1:2" x14ac:dyDescent="0.25">
      <c r="A165" t="s">
        <v>25</v>
      </c>
      <c r="B165">
        <v>140</v>
      </c>
    </row>
    <row r="166" spans="1:2" x14ac:dyDescent="0.25">
      <c r="A166" t="s">
        <v>120</v>
      </c>
      <c r="B166">
        <v>31</v>
      </c>
    </row>
    <row r="167" spans="1:2" x14ac:dyDescent="0.25">
      <c r="A167" t="s">
        <v>123</v>
      </c>
      <c r="B167">
        <v>34</v>
      </c>
    </row>
    <row r="168" spans="1:2" x14ac:dyDescent="0.25">
      <c r="A168" t="s">
        <v>11</v>
      </c>
      <c r="B168">
        <v>4</v>
      </c>
    </row>
    <row r="169" spans="1:2" x14ac:dyDescent="0.25">
      <c r="A169" t="s">
        <v>114</v>
      </c>
      <c r="B169">
        <v>8</v>
      </c>
    </row>
    <row r="170" spans="1:2" x14ac:dyDescent="0.25">
      <c r="A170" t="s">
        <v>131</v>
      </c>
      <c r="B170">
        <v>39</v>
      </c>
    </row>
    <row r="171" spans="1:2" x14ac:dyDescent="0.25">
      <c r="A171" t="s">
        <v>135</v>
      </c>
      <c r="B171">
        <v>41</v>
      </c>
    </row>
    <row r="172" spans="1:2" x14ac:dyDescent="0.25">
      <c r="A172" t="s">
        <v>31</v>
      </c>
      <c r="B172">
        <v>135</v>
      </c>
    </row>
    <row r="173" spans="1:2" x14ac:dyDescent="0.25">
      <c r="A173" t="s">
        <v>208</v>
      </c>
      <c r="B173">
        <v>149</v>
      </c>
    </row>
    <row r="174" spans="1:2" x14ac:dyDescent="0.25">
      <c r="A174" t="s">
        <v>154</v>
      </c>
      <c r="B174">
        <v>99</v>
      </c>
    </row>
    <row r="175" spans="1:2" x14ac:dyDescent="0.25">
      <c r="A175" t="s">
        <v>225</v>
      </c>
      <c r="B175">
        <v>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1560766664C4980B0A562181529CF" ma:contentTypeVersion="13" ma:contentTypeDescription="Create a new document." ma:contentTypeScope="" ma:versionID="7ba3d922cd150bdc056ddd7030a97eed">
  <xsd:schema xmlns:xsd="http://www.w3.org/2001/XMLSchema" xmlns:xs="http://www.w3.org/2001/XMLSchema" xmlns:p="http://schemas.microsoft.com/office/2006/metadata/properties" xmlns:ns3="13182827-f6dd-4c79-b352-f33cb60de6aa" xmlns:ns4="db1d025e-27da-4c08-8807-8a2632e06091" targetNamespace="http://schemas.microsoft.com/office/2006/metadata/properties" ma:root="true" ma:fieldsID="7cdaa480d810a0d56ef4077a727659b0" ns3:_="" ns4:_="">
    <xsd:import namespace="13182827-f6dd-4c79-b352-f33cb60de6aa"/>
    <xsd:import namespace="db1d025e-27da-4c08-8807-8a2632e0609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182827-f6dd-4c79-b352-f33cb60de6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1d025e-27da-4c08-8807-8a2632e0609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170A7D-E688-4415-881D-90504152F78B}">
  <ds:schemaRefs>
    <ds:schemaRef ds:uri="http://schemas.microsoft.com/sharepoint/v3/contenttype/forms"/>
  </ds:schemaRefs>
</ds:datastoreItem>
</file>

<file path=customXml/itemProps2.xml><?xml version="1.0" encoding="utf-8"?>
<ds:datastoreItem xmlns:ds="http://schemas.openxmlformats.org/officeDocument/2006/customXml" ds:itemID="{9BE985A6-EC3F-47B0-98FA-37458EB8048D}">
  <ds:schemaRefs>
    <ds:schemaRef ds:uri="13182827-f6dd-4c79-b352-f33cb60de6a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db1d025e-27da-4c08-8807-8a2632e06091"/>
    <ds:schemaRef ds:uri="http://www.w3.org/XML/1998/namespace"/>
  </ds:schemaRefs>
</ds:datastoreItem>
</file>

<file path=customXml/itemProps3.xml><?xml version="1.0" encoding="utf-8"?>
<ds:datastoreItem xmlns:ds="http://schemas.openxmlformats.org/officeDocument/2006/customXml" ds:itemID="{AEC5E1B4-1ED2-4DFD-B68E-C34CA0821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182827-f6dd-4c79-b352-f33cb60de6aa"/>
    <ds:schemaRef ds:uri="db1d025e-27da-4c08-8807-8a2632e060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P&amp;S</vt:lpstr>
      <vt:lpstr>Summary</vt:lpstr>
      <vt:lpstr>Scenario 3 Refined</vt:lpstr>
      <vt:lpstr>Key</vt:lpstr>
      <vt:lpstr>All Scenarios</vt:lpstr>
      <vt:lpstr>Lookup</vt:lpstr>
      <vt:lpstr> Merri - summary</vt:lpstr>
      <vt:lpstr>Merri - totals</vt:lpstr>
      <vt:lpstr>' Merri -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 Martz</dc:creator>
  <cp:lastModifiedBy>Sarah Currin-Moles</cp:lastModifiedBy>
  <cp:lastPrinted>2020-07-14T18:15:45Z</cp:lastPrinted>
  <dcterms:created xsi:type="dcterms:W3CDTF">2018-11-13T00:57:37Z</dcterms:created>
  <dcterms:modified xsi:type="dcterms:W3CDTF">2022-01-19T23:04:03Z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0x01010041E1560766664C4980B0A562181529CF</vt:lpwstr>
  </property>
</Properties>
</file>